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/>
  <mc:AlternateContent xmlns:mc="http://schemas.openxmlformats.org/markup-compatibility/2006">
    <mc:Choice Requires="x15">
      <x15ac:absPath xmlns:x15ac="http://schemas.microsoft.com/office/spreadsheetml/2010/11/ac" url="/Users/Urs/Library/Mobile Documents/com~apple~CloudDocs/VLP/"/>
    </mc:Choice>
  </mc:AlternateContent>
  <bookViews>
    <workbookView xWindow="1420" yWindow="700" windowWidth="21280" windowHeight="14580"/>
  </bookViews>
  <sheets>
    <sheet name="Unlevering and Relevering" sheetId="1" r:id="rId1"/>
  </sheets>
  <definedNames>
    <definedName name="Assets">'Unlevering and Relevering'!$L$9:$L$13</definedName>
    <definedName name="_xlnm.Print_Area" localSheetId="0">'Unlevering and Relevering'!$B$2:$I$31</definedName>
    <definedName name="Risk_Class">'Unlevering and Relevering'!$L$9:$L$13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9" i="1" l="1"/>
  <c r="D35" i="1"/>
  <c r="D36" i="1"/>
  <c r="G26" i="1"/>
  <c r="G27" i="1"/>
  <c r="G18" i="1"/>
  <c r="G21" i="1"/>
  <c r="G19" i="1"/>
  <c r="I26" i="1"/>
  <c r="I29" i="1"/>
  <c r="I30" i="1"/>
  <c r="I31" i="1"/>
  <c r="G20" i="1"/>
  <c r="D31" i="1"/>
  <c r="G30" i="1"/>
  <c r="G31" i="1"/>
  <c r="I27" i="1"/>
</calcChain>
</file>

<file path=xl/comments1.xml><?xml version="1.0" encoding="utf-8"?>
<comments xmlns="http://schemas.openxmlformats.org/spreadsheetml/2006/main">
  <authors>
    <author>Urs Wälchli</author>
  </authors>
  <commentList>
    <comment ref="I25" authorId="0">
      <text>
        <r>
          <rPr>
            <sz val="9"/>
            <color indexed="81"/>
            <rFont val="Tahoma"/>
            <family val="2"/>
          </rPr>
          <t xml:space="preserve">Most textbooks make the simplifying assumption that the </t>
        </r>
        <r>
          <rPr>
            <b/>
            <sz val="9"/>
            <color indexed="81"/>
            <rFont val="Tahoma"/>
            <family val="2"/>
          </rPr>
          <t>beta of debt is 0</t>
        </r>
        <r>
          <rPr>
            <sz val="9"/>
            <color indexed="81"/>
            <rFont val="Tahoma"/>
            <family val="2"/>
          </rPr>
          <t xml:space="preserve">. This column shows the results of these simplified equations and the resulting </t>
        </r>
        <r>
          <rPr>
            <b/>
            <sz val="9"/>
            <color indexed="81"/>
            <rFont val="Tahoma"/>
            <family val="2"/>
          </rPr>
          <t>bias in WACC</t>
        </r>
        <r>
          <rPr>
            <sz val="9"/>
            <color indexed="81"/>
            <rFont val="Tahoma"/>
            <family val="2"/>
          </rPr>
          <t xml:space="preserve">.
</t>
        </r>
      </text>
    </comment>
  </commentList>
</comments>
</file>

<file path=xl/sharedStrings.xml><?xml version="1.0" encoding="utf-8"?>
<sst xmlns="http://schemas.openxmlformats.org/spreadsheetml/2006/main" count="47" uniqueCount="45">
  <si>
    <t>Debt</t>
  </si>
  <si>
    <t>Assets</t>
  </si>
  <si>
    <t>New cost of debt</t>
  </si>
  <si>
    <t>New equity value</t>
  </si>
  <si>
    <t>Current Debt ratio (Debt to Market Assets)</t>
  </si>
  <si>
    <t>Implied Debt Beta</t>
  </si>
  <si>
    <t>Target Debt Ratio (% of Firm Value)</t>
  </si>
  <si>
    <t>Target Debt Level (in currency)</t>
  </si>
  <si>
    <t>Risk-free Rate of Return (e.g., 10-y Government Bond)</t>
  </si>
  <si>
    <t>Market Risk Premium</t>
  </si>
  <si>
    <t>Equity Beta</t>
  </si>
  <si>
    <t>Cost of Debt</t>
  </si>
  <si>
    <t>Current Debt Outstanding (in Currency)</t>
  </si>
  <si>
    <t>Current Market Value of Equity (in currency)</t>
  </si>
  <si>
    <t>Marginal Corporate Tax Rate</t>
  </si>
  <si>
    <t>Riskiness of Debt Tax Shield will be similar to riskiniess of</t>
  </si>
  <si>
    <t>Riskiness of Debt Tax Shield is similar to riskiness of</t>
  </si>
  <si>
    <t>Target debt ratio</t>
  </si>
  <si>
    <t>Drop-down list menu</t>
  </si>
  <si>
    <t>Current WACC</t>
  </si>
  <si>
    <t>Information about Target Financing Policy</t>
  </si>
  <si>
    <t>Information about Current Capital Structure (or Comparable Firm)</t>
  </si>
  <si>
    <t>Unlevering and re-levering the cost of capital</t>
  </si>
  <si>
    <t>Simplified equations</t>
  </si>
  <si>
    <t>1)</t>
  </si>
  <si>
    <r>
      <t xml:space="preserve">Enter the relevant information about the current financing policy of your firm or a comparable firm in the </t>
    </r>
    <r>
      <rPr>
        <sz val="11"/>
        <color theme="3" tint="0.39997558519241921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fields.</t>
    </r>
  </si>
  <si>
    <t>2)</t>
  </si>
  <si>
    <t>3)</t>
  </si>
  <si>
    <t>4)</t>
  </si>
  <si>
    <t>To use this simple spreadsheet, proceed as follows:</t>
  </si>
  <si>
    <r>
      <t xml:space="preserve">In the </t>
    </r>
    <r>
      <rPr>
        <sz val="11"/>
        <color rgb="FFFFFF00"/>
        <rFont val="Calibri"/>
        <family val="2"/>
        <scheme val="minor"/>
      </rPr>
      <t>yellow</t>
    </r>
    <r>
      <rPr>
        <sz val="11"/>
        <color theme="1"/>
        <rFont val="Calibri"/>
        <family val="2"/>
        <scheme val="minor"/>
      </rPr>
      <t xml:space="preserve"> field, choose whether the riskiness of the firm's tax savings under the current financing policy is comparable to the riskiness of the firm's assets (usually the case for firms that pursue a target debt ratio in % of firm value) or the riskiness of the firm's debt (usually the case for firms that pursue a target debt level in currency).</t>
    </r>
  </si>
  <si>
    <r>
      <t xml:space="preserve">In the </t>
    </r>
    <r>
      <rPr>
        <sz val="11"/>
        <color rgb="FF00B050"/>
        <rFont val="Calibri"/>
        <family val="2"/>
        <scheme val="minor"/>
      </rPr>
      <t>green</t>
    </r>
    <r>
      <rPr>
        <sz val="11"/>
        <color theme="1"/>
        <rFont val="Calibri"/>
        <family val="2"/>
        <scheme val="minor"/>
      </rPr>
      <t xml:space="preserve"> fields, provide the relevant information about the firm's target financing policy.</t>
    </r>
  </si>
  <si>
    <t>5)</t>
  </si>
  <si>
    <t>The tables to the right will show the resulting Beta and WACC estimates.</t>
  </si>
  <si>
    <t>Cost of Equity</t>
  </si>
  <si>
    <t>Cost of Capital under the Current Capital Structure (or for Comparable Firm)</t>
  </si>
  <si>
    <t>Unlevered Beta</t>
  </si>
  <si>
    <t>Unlevered Cost of Capital (Cost of Assets)</t>
  </si>
  <si>
    <t>New Implied Debt Beta</t>
  </si>
  <si>
    <r>
      <t xml:space="preserve">Relevered Beta </t>
    </r>
    <r>
      <rPr>
        <sz val="11"/>
        <color theme="1"/>
        <rFont val="Calibri"/>
        <family val="2"/>
        <scheme val="minor"/>
      </rPr>
      <t>(target financing policy)</t>
    </r>
  </si>
  <si>
    <t>Unlevered and Relevered Cost of Capital</t>
  </si>
  <si>
    <t>Results</t>
  </si>
  <si>
    <r>
      <t>Relevered Cost of Equity</t>
    </r>
    <r>
      <rPr>
        <sz val="11"/>
        <color theme="1"/>
        <rFont val="Calibri"/>
        <family val="2"/>
        <scheme val="minor"/>
      </rPr>
      <t xml:space="preserve"> (target policy)</t>
    </r>
  </si>
  <si>
    <r>
      <t xml:space="preserve">WACC </t>
    </r>
    <r>
      <rPr>
        <sz val="11"/>
        <color theme="1"/>
        <rFont val="Calibri"/>
        <family val="2"/>
        <scheme val="minor"/>
      </rPr>
      <t xml:space="preserve"> (target financing policy)</t>
    </r>
  </si>
  <si>
    <r>
      <t xml:space="preserve">In the </t>
    </r>
    <r>
      <rPr>
        <sz val="11"/>
        <color theme="9" tint="-0.249977111117893"/>
        <rFont val="Calibri"/>
        <family val="2"/>
        <scheme val="minor"/>
      </rPr>
      <t>orange</t>
    </r>
    <r>
      <rPr>
        <sz val="11"/>
        <color theme="1"/>
        <rFont val="Calibri"/>
        <family val="2"/>
        <scheme val="minor"/>
      </rPr>
      <t xml:space="preserve"> field, indicate the risikness of the firm's future tax savings under the target financing policy (see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</si>
</sst>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%"/>
    <numFmt numFmtId="165" formatCode="0.000"/>
    <numFmt numFmtId="166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4" borderId="0" xfId="0" applyFill="1"/>
    <xf numFmtId="9" fontId="0" fillId="5" borderId="1" xfId="0" applyNumberFormat="1" applyFill="1" applyBorder="1" applyAlignment="1" applyProtection="1">
      <alignment horizontal="center"/>
      <protection locked="0"/>
    </xf>
    <xf numFmtId="166" fontId="0" fillId="5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9" fontId="0" fillId="7" borderId="1" xfId="0" applyNumberFormat="1" applyFill="1" applyBorder="1" applyAlignment="1" applyProtection="1">
      <alignment horizontal="center"/>
      <protection locked="0"/>
    </xf>
    <xf numFmtId="166" fontId="0" fillId="7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0" fillId="4" borderId="0" xfId="0" applyFill="1" applyAlignment="1">
      <alignment horizontal="center"/>
    </xf>
    <xf numFmtId="0" fontId="11" fillId="4" borderId="0" xfId="0" applyFont="1" applyFill="1" applyAlignment="1"/>
    <xf numFmtId="0" fontId="2" fillId="4" borderId="0" xfId="0" applyFont="1" applyFill="1"/>
    <xf numFmtId="0" fontId="0" fillId="4" borderId="0" xfId="0" applyFill="1" applyAlignment="1">
      <alignment horizontal="left" vertical="top"/>
    </xf>
    <xf numFmtId="0" fontId="0" fillId="4" borderId="0" xfId="0" applyFill="1" applyAlignment="1">
      <alignment vertical="top" wrapText="1"/>
    </xf>
    <xf numFmtId="0" fontId="0" fillId="4" borderId="0" xfId="0" applyFill="1" applyAlignment="1"/>
    <xf numFmtId="0" fontId="0" fillId="4" borderId="0" xfId="0" applyFill="1" applyAlignment="1">
      <alignment vertical="top"/>
    </xf>
    <xf numFmtId="0" fontId="12" fillId="4" borderId="0" xfId="0" applyFont="1" applyFill="1"/>
    <xf numFmtId="0" fontId="0" fillId="4" borderId="1" xfId="0" applyFont="1" applyFill="1" applyBorder="1"/>
    <xf numFmtId="10" fontId="0" fillId="4" borderId="1" xfId="0" applyNumberFormat="1" applyFont="1" applyFill="1" applyBorder="1" applyAlignment="1">
      <alignment horizontal="center"/>
    </xf>
    <xf numFmtId="9" fontId="0" fillId="4" borderId="1" xfId="0" applyNumberFormat="1" applyFont="1" applyFill="1" applyBorder="1" applyAlignment="1">
      <alignment horizontal="center"/>
    </xf>
    <xf numFmtId="2" fontId="0" fillId="4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10" fontId="2" fillId="4" borderId="1" xfId="0" applyNumberFormat="1" applyFont="1" applyFill="1" applyBorder="1" applyAlignment="1">
      <alignment horizontal="center"/>
    </xf>
    <xf numFmtId="2" fontId="0" fillId="4" borderId="1" xfId="0" applyNumberFormat="1" applyFill="1" applyBorder="1" applyAlignment="1" applyProtection="1">
      <alignment horizontal="center"/>
    </xf>
    <xf numFmtId="0" fontId="2" fillId="4" borderId="0" xfId="0" applyFont="1" applyFill="1" applyAlignment="1">
      <alignment horizontal="center"/>
    </xf>
    <xf numFmtId="164" fontId="2" fillId="4" borderId="0" xfId="0" applyNumberFormat="1" applyFont="1" applyFill="1"/>
    <xf numFmtId="164" fontId="2" fillId="4" borderId="0" xfId="0" applyNumberFormat="1" applyFont="1" applyFill="1" applyAlignment="1">
      <alignment horizontal="center"/>
    </xf>
    <xf numFmtId="165" fontId="0" fillId="4" borderId="0" xfId="0" applyNumberFormat="1" applyFill="1"/>
    <xf numFmtId="10" fontId="2" fillId="4" borderId="0" xfId="0" applyNumberFormat="1" applyFont="1" applyFill="1"/>
    <xf numFmtId="0" fontId="4" fillId="4" borderId="0" xfId="0" applyFont="1" applyFill="1" applyProtection="1">
      <protection hidden="1"/>
    </xf>
    <xf numFmtId="0" fontId="4" fillId="4" borderId="0" xfId="0" applyFont="1" applyFill="1" applyAlignment="1" applyProtection="1">
      <alignment horizontal="center"/>
      <protection hidden="1"/>
    </xf>
    <xf numFmtId="9" fontId="4" fillId="4" borderId="0" xfId="1" applyFont="1" applyFill="1" applyAlignment="1" applyProtection="1">
      <alignment horizontal="center"/>
      <protection hidden="1"/>
    </xf>
    <xf numFmtId="10" fontId="0" fillId="4" borderId="0" xfId="0" applyNumberFormat="1" applyFont="1" applyFill="1" applyBorder="1" applyAlignment="1">
      <alignment horizontal="center"/>
    </xf>
    <xf numFmtId="9" fontId="0" fillId="4" borderId="0" xfId="0" applyNumberFormat="1" applyFont="1" applyFill="1" applyBorder="1" applyAlignment="1">
      <alignment horizontal="center"/>
    </xf>
    <xf numFmtId="2" fontId="0" fillId="4" borderId="0" xfId="0" applyNumberFormat="1" applyFont="1" applyFill="1" applyBorder="1" applyAlignment="1">
      <alignment horizontal="center"/>
    </xf>
    <xf numFmtId="10" fontId="2" fillId="4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/>
    </xf>
    <xf numFmtId="0" fontId="0" fillId="4" borderId="0" xfId="0" applyFill="1" applyBorder="1"/>
    <xf numFmtId="164" fontId="2" fillId="8" borderId="1" xfId="0" applyNumberFormat="1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0" fontId="2" fillId="8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2" fontId="2" fillId="9" borderId="1" xfId="0" applyNumberFormat="1" applyFont="1" applyFill="1" applyBorder="1" applyAlignment="1">
      <alignment horizontal="center"/>
    </xf>
    <xf numFmtId="10" fontId="2" fillId="9" borderId="1" xfId="0" applyNumberFormat="1" applyFont="1" applyFill="1" applyBorder="1" applyAlignment="1">
      <alignment horizontal="center"/>
    </xf>
    <xf numFmtId="0" fontId="2" fillId="9" borderId="1" xfId="0" applyFont="1" applyFill="1" applyBorder="1"/>
    <xf numFmtId="0" fontId="0" fillId="4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4" borderId="0" xfId="0" applyFill="1" applyAlignment="1">
      <alignment vertical="top" wrapText="1"/>
    </xf>
    <xf numFmtId="0" fontId="0" fillId="4" borderId="0" xfId="0" applyFill="1" applyAlignment="1">
      <alignment vertical="top"/>
    </xf>
    <xf numFmtId="0" fontId="13" fillId="4" borderId="0" xfId="0" applyFont="1" applyFill="1"/>
    <xf numFmtId="0" fontId="13" fillId="4" borderId="0" xfId="0" applyFont="1" applyFill="1" applyAlignment="1">
      <alignment horizontal="center"/>
    </xf>
    <xf numFmtId="10" fontId="13" fillId="4" borderId="0" xfId="0" applyNumberFormat="1" applyFont="1" applyFill="1"/>
    <xf numFmtId="166" fontId="13" fillId="4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2">
    <dxf>
      <font>
        <color theme="0" tint="-0.24994659260841701"/>
      </font>
      <fill>
        <patternFill>
          <bgColor theme="0" tint="-0.24994659260841701"/>
        </patternFill>
      </fill>
    </dxf>
    <dxf>
      <font>
        <strike val="0"/>
        <color theme="0" tint="-0.24994659260841701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L68"/>
  <sheetViews>
    <sheetView tabSelected="1" topLeftCell="A15" zoomScaleNormal="130" zoomScalePageLayoutView="130" workbookViewId="0">
      <selection activeCell="F39" sqref="F39"/>
    </sheetView>
  </sheetViews>
  <sheetFormatPr baseColWidth="10" defaultColWidth="8.83203125" defaultRowHeight="15" x14ac:dyDescent="0.2"/>
  <cols>
    <col min="1" max="1" width="5.5" style="1" customWidth="1"/>
    <col min="2" max="2" width="4.5" style="1" customWidth="1"/>
    <col min="3" max="3" width="47.5" style="1" customWidth="1"/>
    <col min="4" max="4" width="13.5" style="9" customWidth="1"/>
    <col min="5" max="5" width="8.83203125" style="1"/>
    <col min="6" max="6" width="39.1640625" style="1" customWidth="1"/>
    <col min="7" max="7" width="18.83203125" style="1" customWidth="1"/>
    <col min="8" max="8" width="2.6640625" style="1" customWidth="1"/>
    <col min="9" max="9" width="18.83203125" style="1" customWidth="1"/>
    <col min="10" max="10" width="12.1640625" style="1" customWidth="1"/>
    <col min="11" max="16384" width="8.83203125" style="1"/>
  </cols>
  <sheetData>
    <row r="2" spans="2:9" x14ac:dyDescent="0.2">
      <c r="B2" s="10" t="s">
        <v>22</v>
      </c>
      <c r="C2" s="10"/>
    </row>
    <row r="4" spans="2:9" x14ac:dyDescent="0.2">
      <c r="B4" s="11" t="s">
        <v>29</v>
      </c>
    </row>
    <row r="5" spans="2:9" x14ac:dyDescent="0.2">
      <c r="B5" s="12" t="s">
        <v>24</v>
      </c>
      <c r="C5" s="50" t="s">
        <v>25</v>
      </c>
      <c r="D5" s="50"/>
      <c r="E5" s="50"/>
      <c r="F5" s="50"/>
      <c r="G5" s="50"/>
      <c r="H5" s="50"/>
      <c r="I5" s="50"/>
    </row>
    <row r="6" spans="2:9" ht="6" customHeight="1" x14ac:dyDescent="0.2">
      <c r="B6" s="12"/>
      <c r="C6" s="13"/>
      <c r="D6" s="13"/>
      <c r="E6" s="14"/>
      <c r="F6" s="14"/>
      <c r="G6" s="14"/>
      <c r="H6" s="14"/>
      <c r="I6" s="14"/>
    </row>
    <row r="7" spans="2:9" ht="31.5" customHeight="1" x14ac:dyDescent="0.2">
      <c r="B7" s="12" t="s">
        <v>26</v>
      </c>
      <c r="C7" s="50" t="s">
        <v>30</v>
      </c>
      <c r="D7" s="50"/>
      <c r="E7" s="50"/>
      <c r="F7" s="50"/>
      <c r="G7" s="50"/>
      <c r="H7" s="50"/>
      <c r="I7" s="50"/>
    </row>
    <row r="8" spans="2:9" ht="6" customHeight="1" x14ac:dyDescent="0.2">
      <c r="B8" s="12"/>
      <c r="C8" s="13"/>
      <c r="D8" s="13"/>
      <c r="E8" s="14"/>
      <c r="F8" s="14"/>
      <c r="G8" s="14"/>
      <c r="H8" s="14"/>
      <c r="I8" s="14"/>
    </row>
    <row r="9" spans="2:9" x14ac:dyDescent="0.2">
      <c r="B9" s="12" t="s">
        <v>27</v>
      </c>
      <c r="C9" s="50" t="s">
        <v>44</v>
      </c>
      <c r="D9" s="50"/>
      <c r="E9" s="50"/>
      <c r="F9" s="50"/>
      <c r="G9" s="50"/>
      <c r="H9" s="50"/>
      <c r="I9" s="50"/>
    </row>
    <row r="10" spans="2:9" ht="6" customHeight="1" x14ac:dyDescent="0.2">
      <c r="C10" s="14"/>
      <c r="D10" s="14"/>
      <c r="E10" s="14"/>
      <c r="F10" s="14"/>
      <c r="G10" s="14"/>
      <c r="H10" s="14"/>
      <c r="I10" s="14"/>
    </row>
    <row r="11" spans="2:9" x14ac:dyDescent="0.2">
      <c r="B11" s="15" t="s">
        <v>28</v>
      </c>
      <c r="C11" s="50" t="s">
        <v>31</v>
      </c>
      <c r="D11" s="50"/>
      <c r="E11" s="50"/>
      <c r="F11" s="50"/>
      <c r="G11" s="50"/>
      <c r="H11" s="50"/>
      <c r="I11" s="50"/>
    </row>
    <row r="12" spans="2:9" ht="5.25" customHeight="1" x14ac:dyDescent="0.2">
      <c r="C12" s="14"/>
      <c r="D12" s="14"/>
      <c r="E12" s="14"/>
      <c r="F12" s="14"/>
      <c r="G12" s="14"/>
      <c r="H12" s="14"/>
      <c r="I12" s="14"/>
    </row>
    <row r="13" spans="2:9" x14ac:dyDescent="0.2">
      <c r="B13" s="1" t="s">
        <v>32</v>
      </c>
      <c r="C13" s="51" t="s">
        <v>33</v>
      </c>
      <c r="D13" s="51"/>
      <c r="E13" s="51"/>
      <c r="F13" s="51"/>
      <c r="G13" s="51"/>
      <c r="H13" s="51"/>
      <c r="I13" s="51"/>
    </row>
    <row r="14" spans="2:9" x14ac:dyDescent="0.2">
      <c r="C14" s="12"/>
      <c r="D14" s="12"/>
      <c r="E14" s="16"/>
    </row>
    <row r="16" spans="2:9" x14ac:dyDescent="0.2">
      <c r="B16" s="47" t="s">
        <v>21</v>
      </c>
      <c r="C16" s="47"/>
      <c r="D16" s="47"/>
      <c r="F16" s="47" t="s">
        <v>35</v>
      </c>
      <c r="G16" s="47"/>
      <c r="H16" s="47"/>
      <c r="I16" s="47"/>
    </row>
    <row r="17" spans="2:9" x14ac:dyDescent="0.2">
      <c r="B17" s="48" t="s">
        <v>8</v>
      </c>
      <c r="C17" s="48"/>
      <c r="D17" s="2">
        <v>0.02</v>
      </c>
    </row>
    <row r="18" spans="2:9" x14ac:dyDescent="0.2">
      <c r="B18" s="48" t="s">
        <v>9</v>
      </c>
      <c r="C18" s="48"/>
      <c r="D18" s="2">
        <v>0.05</v>
      </c>
      <c r="F18" s="17" t="s">
        <v>34</v>
      </c>
      <c r="G18" s="18">
        <f>D17+D18*D19</f>
        <v>9.5000000000000015E-2</v>
      </c>
      <c r="H18" s="32"/>
    </row>
    <row r="19" spans="2:9" x14ac:dyDescent="0.2">
      <c r="B19" s="48" t="s">
        <v>10</v>
      </c>
      <c r="C19" s="48"/>
      <c r="D19" s="8">
        <v>1.5</v>
      </c>
      <c r="F19" s="17" t="s">
        <v>4</v>
      </c>
      <c r="G19" s="19">
        <f>D21/(D21+D22)</f>
        <v>0.2</v>
      </c>
      <c r="H19" s="33"/>
    </row>
    <row r="20" spans="2:9" x14ac:dyDescent="0.2">
      <c r="B20" s="48" t="s">
        <v>11</v>
      </c>
      <c r="C20" s="48"/>
      <c r="D20" s="2">
        <v>0.04</v>
      </c>
      <c r="F20" s="17" t="s">
        <v>5</v>
      </c>
      <c r="G20" s="20">
        <f>(D20-D17)/D18</f>
        <v>0.39999999999999997</v>
      </c>
      <c r="H20" s="34"/>
    </row>
    <row r="21" spans="2:9" x14ac:dyDescent="0.2">
      <c r="B21" s="48" t="s">
        <v>12</v>
      </c>
      <c r="C21" s="48"/>
      <c r="D21" s="3">
        <v>2000</v>
      </c>
      <c r="F21" s="21" t="s">
        <v>19</v>
      </c>
      <c r="G21" s="22">
        <f>D20*(1-D23)*D21/(D21+D22)+G18*D22/(D21+D22)</f>
        <v>8.1600000000000006E-2</v>
      </c>
      <c r="H21" s="35"/>
    </row>
    <row r="22" spans="2:9" x14ac:dyDescent="0.2">
      <c r="B22" s="48" t="s">
        <v>13</v>
      </c>
      <c r="C22" s="48"/>
      <c r="D22" s="3">
        <v>8000</v>
      </c>
    </row>
    <row r="23" spans="2:9" x14ac:dyDescent="0.2">
      <c r="B23" s="48" t="s">
        <v>14</v>
      </c>
      <c r="C23" s="48"/>
      <c r="D23" s="2">
        <v>0.3</v>
      </c>
      <c r="F23" s="47" t="s">
        <v>40</v>
      </c>
      <c r="G23" s="47"/>
      <c r="H23" s="47"/>
      <c r="I23" s="47"/>
    </row>
    <row r="24" spans="2:9" x14ac:dyDescent="0.2">
      <c r="B24" s="46" t="s">
        <v>16</v>
      </c>
      <c r="C24" s="46"/>
      <c r="D24" s="4" t="s">
        <v>0</v>
      </c>
    </row>
    <row r="25" spans="2:9" x14ac:dyDescent="0.2">
      <c r="F25" s="45"/>
      <c r="G25" s="42" t="s">
        <v>41</v>
      </c>
      <c r="H25" s="36"/>
      <c r="I25" s="39" t="s">
        <v>23</v>
      </c>
    </row>
    <row r="26" spans="2:9" x14ac:dyDescent="0.2">
      <c r="B26" s="47" t="s">
        <v>20</v>
      </c>
      <c r="C26" s="47"/>
      <c r="D26" s="47"/>
      <c r="F26" s="45" t="s">
        <v>36</v>
      </c>
      <c r="G26" s="43">
        <f>IF(D24="Assets",G20*(G19)+D19*(1-G19),G20*D21*(1-D23)/(D21*(1-D23)+D22)+D19*D22/(D21*(1-D23)+D22))</f>
        <v>1.3361702127659576</v>
      </c>
      <c r="H26" s="37"/>
      <c r="I26" s="40">
        <f>IF(D24="Assets",D19*(1-G19),D19/(1+(1-D23)*D21/D22))</f>
        <v>1.2765957446808509</v>
      </c>
    </row>
    <row r="27" spans="2:9" x14ac:dyDescent="0.2">
      <c r="B27" s="46" t="s">
        <v>15</v>
      </c>
      <c r="C27" s="46"/>
      <c r="D27" s="5" t="s">
        <v>0</v>
      </c>
      <c r="F27" s="45" t="s">
        <v>37</v>
      </c>
      <c r="G27" s="44">
        <f>D17+D18*G26</f>
        <v>8.6808510638297892E-2</v>
      </c>
      <c r="H27" s="35"/>
      <c r="I27" s="41">
        <f>D17+I26*D18</f>
        <v>8.3829787234042552E-2</v>
      </c>
    </row>
    <row r="28" spans="2:9" x14ac:dyDescent="0.2">
      <c r="B28" s="48" t="s">
        <v>6</v>
      </c>
      <c r="C28" s="48"/>
      <c r="D28" s="6">
        <v>0.6</v>
      </c>
      <c r="H28" s="38"/>
    </row>
    <row r="29" spans="2:9" x14ac:dyDescent="0.2">
      <c r="B29" s="49" t="s">
        <v>7</v>
      </c>
      <c r="C29" s="49"/>
      <c r="D29" s="7">
        <v>6000</v>
      </c>
      <c r="F29" s="45" t="s">
        <v>39</v>
      </c>
      <c r="G29" s="43">
        <f>IF(D27="Assets",(G26-D31*D28)/(1-D28),G26+(G26-D31)*D29*(1-D23)/D35)</f>
        <v>1.930769230769231</v>
      </c>
      <c r="H29" s="37"/>
      <c r="I29" s="40">
        <f>IF(D27="Assets",I26/(1-D28),I26*(1+(1-D23)*D29/D35))</f>
        <v>2.3076923076923075</v>
      </c>
    </row>
    <row r="30" spans="2:9" x14ac:dyDescent="0.2">
      <c r="B30" s="48" t="s">
        <v>2</v>
      </c>
      <c r="C30" s="48"/>
      <c r="D30" s="6">
        <v>0.05</v>
      </c>
      <c r="F30" s="45" t="s">
        <v>42</v>
      </c>
      <c r="G30" s="44">
        <f>D17+G29*D18</f>
        <v>0.11653846153846156</v>
      </c>
      <c r="H30" s="35"/>
      <c r="I30" s="41">
        <f>D17+I29*D18</f>
        <v>0.13538461538461538</v>
      </c>
    </row>
    <row r="31" spans="2:9" x14ac:dyDescent="0.2">
      <c r="B31" s="48" t="s">
        <v>38</v>
      </c>
      <c r="C31" s="48"/>
      <c r="D31" s="23">
        <f>(D30-D17)/D18</f>
        <v>0.6</v>
      </c>
      <c r="F31" s="45" t="s">
        <v>43</v>
      </c>
      <c r="G31" s="44">
        <f>D30*D36*(1-D23)+(1-D36)*G30</f>
        <v>7.285714285714287E-2</v>
      </c>
      <c r="H31" s="35"/>
      <c r="I31" s="41">
        <f>D30*D36*(1-D23)+I30*(1-D36)</f>
        <v>8.1607142857142864E-2</v>
      </c>
    </row>
    <row r="34" spans="3:12" x14ac:dyDescent="0.2">
      <c r="C34" s="52"/>
      <c r="D34" s="53"/>
      <c r="E34" s="52"/>
      <c r="F34" s="52"/>
    </row>
    <row r="35" spans="3:12" x14ac:dyDescent="0.2">
      <c r="C35" s="29" t="s">
        <v>3</v>
      </c>
      <c r="D35" s="30">
        <f>D22+(D29-D21)*D23-(D29-D21)</f>
        <v>5200</v>
      </c>
      <c r="E35" s="52"/>
      <c r="F35" s="52"/>
    </row>
    <row r="36" spans="3:12" x14ac:dyDescent="0.2">
      <c r="C36" s="29" t="s">
        <v>17</v>
      </c>
      <c r="D36" s="31">
        <f>IF(D27="assets",D28,D29/(D29+D35))</f>
        <v>0.5357142857142857</v>
      </c>
      <c r="E36" s="52"/>
      <c r="F36" s="52"/>
    </row>
    <row r="37" spans="3:12" x14ac:dyDescent="0.2">
      <c r="C37" s="29" t="s">
        <v>18</v>
      </c>
      <c r="D37" s="30" t="s">
        <v>1</v>
      </c>
      <c r="E37" s="52"/>
      <c r="F37" s="52"/>
    </row>
    <row r="38" spans="3:12" x14ac:dyDescent="0.2">
      <c r="C38" s="29"/>
      <c r="D38" s="30" t="s">
        <v>0</v>
      </c>
      <c r="E38" s="52"/>
      <c r="F38" s="52"/>
      <c r="J38" s="24"/>
      <c r="L38" s="25"/>
    </row>
    <row r="39" spans="3:12" x14ac:dyDescent="0.2">
      <c r="C39" s="52"/>
      <c r="D39" s="53"/>
      <c r="E39" s="52"/>
      <c r="F39" s="52"/>
      <c r="J39" s="24"/>
      <c r="L39" s="11"/>
    </row>
    <row r="40" spans="3:12" x14ac:dyDescent="0.2">
      <c r="C40" s="52"/>
      <c r="D40" s="53"/>
      <c r="E40" s="52"/>
      <c r="F40" s="52"/>
      <c r="J40" s="26"/>
      <c r="L40" s="25"/>
    </row>
    <row r="41" spans="3:12" x14ac:dyDescent="0.2">
      <c r="C41" s="52"/>
      <c r="D41" s="53"/>
      <c r="E41" s="52"/>
      <c r="F41" s="52"/>
    </row>
    <row r="42" spans="3:12" x14ac:dyDescent="0.2">
      <c r="C42" s="52"/>
      <c r="D42" s="53"/>
      <c r="E42" s="52"/>
      <c r="F42" s="52"/>
    </row>
    <row r="43" spans="3:12" x14ac:dyDescent="0.2">
      <c r="C43" s="52"/>
      <c r="D43" s="55"/>
      <c r="E43" s="52"/>
      <c r="F43" s="52"/>
    </row>
    <row r="44" spans="3:12" x14ac:dyDescent="0.2">
      <c r="C44" s="52"/>
      <c r="D44" s="53"/>
      <c r="E44" s="52"/>
      <c r="F44" s="52"/>
    </row>
    <row r="45" spans="3:12" x14ac:dyDescent="0.2">
      <c r="C45" s="52"/>
      <c r="D45" s="55"/>
      <c r="E45" s="52"/>
      <c r="F45" s="52"/>
    </row>
    <row r="46" spans="3:12" x14ac:dyDescent="0.2">
      <c r="C46" s="52"/>
      <c r="D46" s="53"/>
      <c r="E46" s="52"/>
      <c r="F46" s="52"/>
    </row>
    <row r="47" spans="3:12" x14ac:dyDescent="0.2">
      <c r="C47" s="52"/>
      <c r="D47" s="53"/>
      <c r="E47" s="52"/>
      <c r="F47" s="52"/>
    </row>
    <row r="48" spans="3:12" x14ac:dyDescent="0.2">
      <c r="C48" s="52"/>
      <c r="D48" s="53"/>
      <c r="E48" s="52"/>
      <c r="F48" s="52"/>
    </row>
    <row r="49" spans="3:12" x14ac:dyDescent="0.2">
      <c r="C49" s="52"/>
      <c r="D49" s="53"/>
      <c r="E49" s="54"/>
      <c r="F49" s="52"/>
    </row>
    <row r="50" spans="3:12" x14ac:dyDescent="0.2">
      <c r="C50" s="52"/>
      <c r="D50" s="53"/>
      <c r="E50" s="52"/>
      <c r="F50" s="52"/>
    </row>
    <row r="51" spans="3:12" x14ac:dyDescent="0.2">
      <c r="C51" s="52"/>
      <c r="D51" s="53"/>
      <c r="E51" s="52"/>
      <c r="F51" s="52"/>
    </row>
    <row r="52" spans="3:12" x14ac:dyDescent="0.2">
      <c r="C52" s="52"/>
      <c r="D52" s="53"/>
      <c r="E52" s="52"/>
      <c r="F52" s="52"/>
    </row>
    <row r="53" spans="3:12" x14ac:dyDescent="0.2">
      <c r="C53" s="52"/>
      <c r="D53" s="53"/>
      <c r="E53" s="52"/>
      <c r="F53" s="52"/>
    </row>
    <row r="54" spans="3:12" x14ac:dyDescent="0.2">
      <c r="C54" s="52"/>
      <c r="D54" s="53"/>
      <c r="E54" s="52"/>
      <c r="F54" s="52"/>
    </row>
    <row r="55" spans="3:12" x14ac:dyDescent="0.2">
      <c r="C55" s="52"/>
      <c r="D55" s="53"/>
      <c r="E55" s="52"/>
      <c r="F55" s="52"/>
    </row>
    <row r="56" spans="3:12" x14ac:dyDescent="0.2">
      <c r="C56" s="52"/>
      <c r="D56" s="53"/>
      <c r="E56" s="52"/>
      <c r="F56" s="52"/>
    </row>
    <row r="57" spans="3:12" x14ac:dyDescent="0.2">
      <c r="C57" s="52"/>
      <c r="D57" s="53"/>
      <c r="E57" s="52"/>
      <c r="F57" s="52"/>
      <c r="J57" s="27"/>
    </row>
    <row r="58" spans="3:12" x14ac:dyDescent="0.2">
      <c r="C58" s="52"/>
      <c r="D58" s="53"/>
      <c r="E58" s="52"/>
      <c r="F58" s="52"/>
      <c r="J58" s="28"/>
      <c r="L58" s="28"/>
    </row>
    <row r="59" spans="3:12" x14ac:dyDescent="0.2">
      <c r="C59" s="52"/>
      <c r="D59" s="53"/>
      <c r="E59" s="52"/>
      <c r="F59" s="52"/>
    </row>
    <row r="60" spans="3:12" x14ac:dyDescent="0.2">
      <c r="C60" s="52"/>
      <c r="D60" s="53"/>
      <c r="E60" s="52"/>
      <c r="F60" s="52"/>
    </row>
    <row r="61" spans="3:12" x14ac:dyDescent="0.2">
      <c r="C61" s="52"/>
      <c r="D61" s="53"/>
      <c r="E61" s="52"/>
      <c r="F61" s="52"/>
      <c r="J61" s="28"/>
      <c r="L61" s="28"/>
    </row>
    <row r="62" spans="3:12" x14ac:dyDescent="0.2">
      <c r="C62" s="52"/>
      <c r="D62" s="53"/>
      <c r="E62" s="52"/>
      <c r="F62" s="52"/>
    </row>
    <row r="63" spans="3:12" x14ac:dyDescent="0.2">
      <c r="C63" s="52"/>
      <c r="D63" s="53"/>
      <c r="E63" s="52"/>
      <c r="F63" s="52"/>
    </row>
    <row r="64" spans="3:12" x14ac:dyDescent="0.2">
      <c r="C64" s="52"/>
      <c r="D64" s="53"/>
      <c r="E64" s="52"/>
      <c r="F64" s="52"/>
    </row>
    <row r="65" spans="3:6" x14ac:dyDescent="0.2">
      <c r="C65" s="52"/>
      <c r="D65" s="53"/>
      <c r="E65" s="52"/>
      <c r="F65" s="52"/>
    </row>
    <row r="66" spans="3:6" x14ac:dyDescent="0.2">
      <c r="C66" s="52"/>
      <c r="D66" s="53"/>
      <c r="E66" s="52"/>
      <c r="F66" s="52"/>
    </row>
    <row r="67" spans="3:6" x14ac:dyDescent="0.2">
      <c r="C67" s="52"/>
      <c r="D67" s="53"/>
      <c r="E67" s="52"/>
      <c r="F67" s="52"/>
    </row>
    <row r="68" spans="3:6" x14ac:dyDescent="0.2">
      <c r="C68" s="52"/>
      <c r="D68" s="53"/>
      <c r="E68" s="52"/>
      <c r="F68" s="52"/>
    </row>
  </sheetData>
  <sheetProtection password="F3F8" sheet="1" objects="1" scenarios="1" formatCells="0" formatColumns="0"/>
  <mergeCells count="22">
    <mergeCell ref="C5:I5"/>
    <mergeCell ref="C7:I7"/>
    <mergeCell ref="C9:I9"/>
    <mergeCell ref="C11:I11"/>
    <mergeCell ref="C13:I13"/>
    <mergeCell ref="B30:C30"/>
    <mergeCell ref="B31:C31"/>
    <mergeCell ref="B16:D16"/>
    <mergeCell ref="F16:I16"/>
    <mergeCell ref="F23:I23"/>
    <mergeCell ref="B17:C17"/>
    <mergeCell ref="B18:C18"/>
    <mergeCell ref="B19:C19"/>
    <mergeCell ref="B20:C20"/>
    <mergeCell ref="B21:C21"/>
    <mergeCell ref="B22:C22"/>
    <mergeCell ref="B23:C23"/>
    <mergeCell ref="B24:C24"/>
    <mergeCell ref="B26:D26"/>
    <mergeCell ref="B27:C27"/>
    <mergeCell ref="B28:C28"/>
    <mergeCell ref="B29:C29"/>
  </mergeCells>
  <conditionalFormatting sqref="D28 B28">
    <cfRule type="expression" dxfId="1" priority="2">
      <formula>$D$27="Debt"</formula>
    </cfRule>
  </conditionalFormatting>
  <conditionalFormatting sqref="D29 B29">
    <cfRule type="expression" dxfId="0" priority="1">
      <formula>$D$27="Assets"</formula>
    </cfRule>
  </conditionalFormatting>
  <dataValidations disablePrompts="1" count="1">
    <dataValidation type="list" allowBlank="1" showInputMessage="1" showErrorMessage="1" sqref="D24 D27">
      <formula1>$D$37:$D$38</formula1>
    </dataValidation>
  </dataValidations>
  <pageMargins left="0.7" right="0.7" top="0.75" bottom="0.75" header="0.3" footer="0.3"/>
  <pageSetup paperSize="9" scale="85" orientation="landscape" r:id="rId1"/>
  <headerFooter>
    <oddFooter>&amp;L© tebu finance&amp;R&amp;D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Unlevering and Relevering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Wälchli</dc:creator>
  <cp:lastModifiedBy>Microsoft Office User</cp:lastModifiedBy>
  <cp:lastPrinted>2017-02-16T10:25:22Z</cp:lastPrinted>
  <dcterms:created xsi:type="dcterms:W3CDTF">2017-02-15T11:07:27Z</dcterms:created>
  <dcterms:modified xsi:type="dcterms:W3CDTF">2017-03-20T19:03:03Z</dcterms:modified>
</cp:coreProperties>
</file>