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Teaching/EMBA/Corporate Financial Policy/Supporting materials/"/>
    </mc:Choice>
  </mc:AlternateContent>
  <xr:revisionPtr revIDLastSave="0" documentId="13_ncr:1_{524362A8-5C63-5F45-B3A9-92035585E761}" xr6:coauthVersionLast="36" xr6:coauthVersionMax="36" xr10:uidLastSave="{00000000-0000-0000-0000-000000000000}"/>
  <bookViews>
    <workbookView xWindow="360" yWindow="460" windowWidth="42740" windowHeight="24680" xr2:uid="{00000000-000D-0000-FFFF-FFFF00000000}"/>
  </bookViews>
  <sheets>
    <sheet name="Recap with target debt level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H92" i="1" l="1"/>
  <c r="G92" i="1"/>
  <c r="E92" i="1"/>
  <c r="D92" i="1"/>
  <c r="D88" i="1"/>
  <c r="E88" i="1" s="1"/>
  <c r="G88" i="1" l="1"/>
  <c r="H88" i="1" s="1"/>
  <c r="H68" i="1"/>
  <c r="E66" i="1"/>
  <c r="E23" i="1" l="1"/>
  <c r="E24" i="1" l="1"/>
  <c r="E71" i="1" s="1"/>
  <c r="E7" i="1"/>
  <c r="E11" i="1"/>
  <c r="G71" i="1" l="1"/>
  <c r="H71" i="1" s="1"/>
  <c r="E42" i="1"/>
  <c r="E47" i="1"/>
  <c r="E89" i="1" s="1"/>
  <c r="E52" i="1"/>
  <c r="E31" i="1"/>
  <c r="E57" i="1"/>
  <c r="E29" i="1"/>
  <c r="G89" i="1" l="1"/>
  <c r="H89" i="1" s="1"/>
  <c r="E90" i="1"/>
  <c r="E32" i="1"/>
  <c r="E33" i="1" s="1"/>
  <c r="E35" i="1" s="1"/>
  <c r="D89" i="1"/>
  <c r="D90" i="1" s="1"/>
  <c r="E67" i="1"/>
  <c r="E68" i="1" s="1"/>
  <c r="E48" i="1"/>
  <c r="E50" i="1" s="1"/>
  <c r="E40" i="1"/>
  <c r="D91" i="1" l="1"/>
  <c r="E53" i="1"/>
  <c r="E91" i="1"/>
  <c r="G91" i="1" s="1"/>
  <c r="H91" i="1" s="1"/>
  <c r="G90" i="1"/>
  <c r="H90" i="1" s="1"/>
  <c r="E78" i="1"/>
  <c r="E56" i="1"/>
  <c r="E59" i="1" s="1"/>
  <c r="E60" i="1" s="1"/>
  <c r="G66" i="1" s="1"/>
  <c r="G67" i="1" s="1"/>
  <c r="G68" i="1" s="1"/>
  <c r="D94" i="1" l="1"/>
  <c r="D95" i="1"/>
  <c r="E70" i="1"/>
  <c r="G70" i="1" s="1"/>
  <c r="H70" i="1" s="1"/>
  <c r="E95" i="1" l="1"/>
  <c r="E94" i="1"/>
  <c r="E72" i="1"/>
  <c r="G72" i="1" s="1"/>
  <c r="G95" i="1" l="1"/>
  <c r="G94" i="1"/>
  <c r="H72" i="1"/>
  <c r="H73" i="1" s="1"/>
  <c r="G73" i="1"/>
  <c r="E73" i="1"/>
  <c r="E80" i="1"/>
  <c r="E82" i="1" s="1"/>
  <c r="H94" i="1" l="1"/>
  <c r="H95" i="1"/>
</calcChain>
</file>

<file path=xl/sharedStrings.xml><?xml version="1.0" encoding="utf-8"?>
<sst xmlns="http://schemas.openxmlformats.org/spreadsheetml/2006/main" count="97" uniqueCount="87">
  <si>
    <t>Cost of debt</t>
  </si>
  <si>
    <t>Excess cash</t>
  </si>
  <si>
    <t>Tax rate</t>
  </si>
  <si>
    <t>Cost of equity</t>
  </si>
  <si>
    <t>Net debt</t>
  </si>
  <si>
    <t>Stock price ($)</t>
  </si>
  <si>
    <t>Excess cash after transaction</t>
  </si>
  <si>
    <t>Change in net debt</t>
  </si>
  <si>
    <t>Annual interest expenses</t>
  </si>
  <si>
    <t>Change in DTS</t>
  </si>
  <si>
    <t>Announced debt after transaction</t>
  </si>
  <si>
    <t xml:space="preserve">Equity value after announcement </t>
  </si>
  <si>
    <t>Share price after announcement</t>
  </si>
  <si>
    <t>Repurchase price</t>
  </si>
  <si>
    <t>WACC</t>
  </si>
  <si>
    <t>unchanged!!!</t>
  </si>
  <si>
    <t>New DTS (perpetuity @ kD)</t>
  </si>
  <si>
    <r>
      <t xml:space="preserve">New annual interest tax </t>
    </r>
    <r>
      <rPr>
        <b/>
        <sz val="11"/>
        <color theme="1"/>
        <rFont val="Calibri"/>
        <family val="2"/>
        <scheme val="minor"/>
      </rPr>
      <t>savings</t>
    </r>
  </si>
  <si>
    <t>Annual interest tax savings</t>
  </si>
  <si>
    <t>EBIT</t>
  </si>
  <si>
    <t>EPS</t>
  </si>
  <si>
    <t>ROE</t>
  </si>
  <si>
    <t>Number of repurchased shares</t>
  </si>
  <si>
    <t>EBT</t>
  </si>
  <si>
    <t>- Taxes</t>
  </si>
  <si>
    <t>Debt outstanding</t>
  </si>
  <si>
    <t>Current market value of equity</t>
  </si>
  <si>
    <t>E</t>
  </si>
  <si>
    <t>Current number of shares outstanding</t>
  </si>
  <si>
    <t>N</t>
  </si>
  <si>
    <t>P</t>
  </si>
  <si>
    <t>D</t>
  </si>
  <si>
    <t>τ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</si>
  <si>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D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</si>
  <si>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E</t>
    </r>
  </si>
  <si>
    <t xml:space="preserve">Net debt after transaction </t>
  </si>
  <si>
    <t>D*</t>
  </si>
  <si>
    <t>Current  Valuation, Financing Policy, and Cost of Capital</t>
  </si>
  <si>
    <t>Target Financing Policy</t>
  </si>
  <si>
    <t>Step 1: Levered value, unlevered value, and DTS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</si>
  <si>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 </t>
    </r>
  </si>
  <si>
    <t>Levered value</t>
  </si>
  <si>
    <t>Levered value (D + E)</t>
  </si>
  <si>
    <r>
      <t>D</t>
    </r>
    <r>
      <rPr>
        <sz val="11"/>
        <color theme="1"/>
        <rFont val="Calibri"/>
        <family val="2"/>
      </rPr>
      <t>×</t>
    </r>
    <r>
      <rPr>
        <sz val="8.8000000000000007"/>
        <color theme="1"/>
        <rFont val="Calibri"/>
        <family val="2"/>
      </rPr>
      <t>k</t>
    </r>
    <r>
      <rPr>
        <vertAlign val="subscript"/>
        <sz val="8.8000000000000007"/>
        <color theme="1"/>
        <rFont val="Calibri"/>
        <family val="2"/>
      </rPr>
      <t>D</t>
    </r>
  </si>
  <si>
    <r>
      <t>D</t>
    </r>
    <r>
      <rPr>
        <sz val="11"/>
        <color theme="1"/>
        <rFont val="Calibri"/>
        <family val="2"/>
      </rPr>
      <t>×</t>
    </r>
    <r>
      <rPr>
        <sz val="8.8000000000000007"/>
        <color theme="1"/>
        <rFont val="Calibri"/>
        <family val="2"/>
      </rPr>
      <t>k</t>
    </r>
    <r>
      <rPr>
        <vertAlign val="subscript"/>
        <sz val="8.8000000000000007"/>
        <color theme="1"/>
        <rFont val="Calibri"/>
        <family val="2"/>
      </rPr>
      <t>D</t>
    </r>
    <r>
      <rPr>
        <sz val="8.8000000000000007"/>
        <color theme="1"/>
        <rFont val="Calibri"/>
        <family val="2"/>
      </rPr>
      <t>×τ</t>
    </r>
  </si>
  <si>
    <t>DTS</t>
  </si>
  <si>
    <t>Debt Tax Shield (PV of future interest tax savings)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</si>
  <si>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</si>
  <si>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Unlevered Value (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 - DTS)</t>
    </r>
  </si>
  <si>
    <t>Step 2: Current Cost of Capital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</si>
  <si>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A</t>
    </r>
  </si>
  <si>
    <t>Cost of assets (Overall cost of capital)</t>
  </si>
  <si>
    <t>Step 3: Announcement Effect of Recapitalization</t>
  </si>
  <si>
    <t>DTS*</t>
  </si>
  <si>
    <t>Cost of debt under target financing policy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</si>
  <si>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</si>
  <si>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Levered value after announcement</t>
  </si>
  <si>
    <r>
      <t>V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'</t>
    </r>
  </si>
  <si>
    <t>Net debt after announcement</t>
  </si>
  <si>
    <t>E'</t>
  </si>
  <si>
    <t>P'</t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</si>
  <si>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</si>
  <si>
    <r>
      <t>N</t>
    </r>
    <r>
      <rPr>
        <vertAlign val="subscript"/>
        <sz val="11"/>
        <color theme="1"/>
        <rFont val="Calibri"/>
        <family val="2"/>
        <scheme val="minor"/>
      </rPr>
      <t>R</t>
    </r>
  </si>
  <si>
    <t>N*</t>
  </si>
  <si>
    <t>E*</t>
  </si>
  <si>
    <t>P*</t>
  </si>
  <si>
    <r>
      <t>V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*</t>
    </r>
  </si>
  <si>
    <t>Step 4: Post-Recapitalization Valuation</t>
  </si>
  <si>
    <t>WACC*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</si>
  <si>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*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</si>
  <si>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*</t>
    </r>
  </si>
  <si>
    <t>Step 5: Post-Recapitalization Cost of Capital</t>
  </si>
  <si>
    <t>Equity value</t>
  </si>
  <si>
    <t>Step 6: Implications for Accounting Performance</t>
  </si>
  <si>
    <t>Earnings before Interest and Taxes</t>
  </si>
  <si>
    <t>Current</t>
  </si>
  <si>
    <t>- Interest expenses</t>
  </si>
  <si>
    <t>Net Income</t>
  </si>
  <si>
    <t>Open Market Buyback</t>
  </si>
  <si>
    <t>Dividend Payment</t>
  </si>
  <si>
    <t>Proposed Recapitalization</t>
  </si>
  <si>
    <t>Post Recapitalization</t>
  </si>
  <si>
    <t>Number of shares after recapitalization</t>
  </si>
  <si>
    <t>Share price after recapitalization</t>
  </si>
  <si>
    <r>
      <t>k</t>
    </r>
    <r>
      <rPr>
        <b/>
        <vertAlign val="subscript"/>
        <sz val="11"/>
        <color theme="1"/>
        <rFont val="Calibri (Body)"/>
      </rPr>
      <t>A</t>
    </r>
    <r>
      <rPr>
        <b/>
        <sz val="11"/>
        <color theme="1"/>
        <rFont val="Calibri"/>
        <family val="2"/>
        <scheme val="minor"/>
      </rPr>
      <t xml:space="preserve"> after recapitalization</t>
    </r>
  </si>
  <si>
    <r>
      <t>k</t>
    </r>
    <r>
      <rPr>
        <b/>
        <vertAlign val="subscript"/>
        <sz val="11"/>
        <color theme="1"/>
        <rFont val="Calibri (Body)"/>
      </rPr>
      <t>E</t>
    </r>
    <r>
      <rPr>
        <b/>
        <sz val="11"/>
        <color theme="1"/>
        <rFont val="Calibri"/>
        <family val="2"/>
        <scheme val="minor"/>
      </rPr>
      <t xml:space="preserve"> after recapitalization</t>
    </r>
  </si>
  <si>
    <t>WACC after recapitalization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</si>
</sst>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7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vertAlign val="subscript"/>
      <sz val="8.8000000000000007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0" fillId="0" borderId="0" xfId="0" applyNumberFormat="1"/>
    <xf numFmtId="0" fontId="2" fillId="0" borderId="1" xfId="0" applyFont="1" applyFill="1" applyBorder="1"/>
    <xf numFmtId="0" fontId="0" fillId="0" borderId="0" xfId="0" applyFill="1" applyBorder="1"/>
    <xf numFmtId="0" fontId="0" fillId="0" borderId="2" xfId="0" applyBorder="1"/>
    <xf numFmtId="0" fontId="0" fillId="0" borderId="0" xfId="0" applyBorder="1"/>
    <xf numFmtId="0" fontId="0" fillId="0" borderId="0" xfId="0" quotePrefix="1"/>
    <xf numFmtId="2" fontId="0" fillId="0" borderId="0" xfId="0" applyNumberFormat="1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0" fillId="0" borderId="1" xfId="0" quotePrefix="1" applyFill="1" applyBorder="1"/>
    <xf numFmtId="2" fontId="0" fillId="0" borderId="1" xfId="0" applyNumberFormat="1" applyFill="1" applyBorder="1" applyAlignment="1">
      <alignment horizontal="center"/>
    </xf>
    <xf numFmtId="0" fontId="0" fillId="0" borderId="0" xfId="0" applyAlignment="1"/>
    <xf numFmtId="2" fontId="0" fillId="0" borderId="0" xfId="0" applyNumberFormat="1" applyAlignment="1"/>
    <xf numFmtId="10" fontId="0" fillId="0" borderId="0" xfId="1" applyNumberFormat="1" applyFont="1"/>
    <xf numFmtId="0" fontId="0" fillId="0" borderId="0" xfId="0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" fontId="0" fillId="0" borderId="0" xfId="0" applyNumberForma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K109"/>
  <sheetViews>
    <sheetView tabSelected="1" zoomScale="159" zoomScaleNormal="159" workbookViewId="0">
      <selection activeCell="B2" sqref="B2"/>
    </sheetView>
  </sheetViews>
  <sheetFormatPr baseColWidth="10" defaultColWidth="8.83203125" defaultRowHeight="15"/>
  <cols>
    <col min="3" max="3" width="42.5" customWidth="1"/>
    <col min="4" max="4" width="14.83203125" style="11" customWidth="1"/>
    <col min="5" max="5" width="14.83203125" customWidth="1"/>
    <col min="6" max="6" width="5.1640625" customWidth="1"/>
    <col min="7" max="8" width="14.83203125" customWidth="1"/>
  </cols>
  <sheetData>
    <row r="3" spans="2:9">
      <c r="B3" s="49" t="s">
        <v>37</v>
      </c>
      <c r="C3" s="49"/>
      <c r="D3" s="49"/>
      <c r="E3" s="49"/>
      <c r="F3" s="49"/>
      <c r="G3" s="49"/>
      <c r="H3" s="49"/>
      <c r="I3" s="49"/>
    </row>
    <row r="5" spans="2:9">
      <c r="C5" s="1" t="s">
        <v>26</v>
      </c>
      <c r="D5" s="14" t="s">
        <v>27</v>
      </c>
      <c r="E5" s="20">
        <v>600</v>
      </c>
    </row>
    <row r="6" spans="2:9">
      <c r="C6" s="1" t="s">
        <v>28</v>
      </c>
      <c r="D6" s="14" t="s">
        <v>29</v>
      </c>
      <c r="E6" s="21">
        <v>6</v>
      </c>
    </row>
    <row r="7" spans="2:9">
      <c r="C7" s="4" t="s">
        <v>5</v>
      </c>
      <c r="D7" s="13" t="s">
        <v>30</v>
      </c>
      <c r="E7" s="13">
        <f>E5/E6</f>
        <v>100</v>
      </c>
    </row>
    <row r="8" spans="2:9">
      <c r="C8" s="25"/>
      <c r="D8" s="26"/>
      <c r="E8" s="27"/>
    </row>
    <row r="9" spans="2:9">
      <c r="C9" s="1" t="s">
        <v>25</v>
      </c>
      <c r="D9" s="12"/>
      <c r="E9" s="20">
        <v>0</v>
      </c>
    </row>
    <row r="10" spans="2:9">
      <c r="C10" s="1" t="s">
        <v>1</v>
      </c>
      <c r="D10" s="12"/>
      <c r="E10" s="20">
        <v>150</v>
      </c>
    </row>
    <row r="11" spans="2:9">
      <c r="C11" s="4" t="s">
        <v>4</v>
      </c>
      <c r="D11" s="13" t="s">
        <v>31</v>
      </c>
      <c r="E11" s="13">
        <f>E9-E10</f>
        <v>-150</v>
      </c>
    </row>
    <row r="12" spans="2:9">
      <c r="C12" s="25"/>
      <c r="D12" s="26"/>
      <c r="E12" s="27"/>
    </row>
    <row r="13" spans="2:9" ht="17">
      <c r="C13" s="2" t="s">
        <v>0</v>
      </c>
      <c r="D13" s="14" t="s">
        <v>33</v>
      </c>
      <c r="E13" s="22">
        <v>0.02</v>
      </c>
    </row>
    <row r="14" spans="2:9" ht="17">
      <c r="C14" s="4" t="s">
        <v>3</v>
      </c>
      <c r="D14" s="13" t="s">
        <v>34</v>
      </c>
      <c r="E14" s="22">
        <v>0.1</v>
      </c>
    </row>
    <row r="15" spans="2:9">
      <c r="C15" s="2" t="s">
        <v>2</v>
      </c>
      <c r="D15" s="15" t="s">
        <v>32</v>
      </c>
      <c r="E15" s="22">
        <v>0.3</v>
      </c>
    </row>
    <row r="16" spans="2:9">
      <c r="C16" s="2" t="s">
        <v>74</v>
      </c>
      <c r="D16" s="15" t="s">
        <v>19</v>
      </c>
      <c r="E16" s="30">
        <v>82.714299999999994</v>
      </c>
    </row>
    <row r="18" spans="2:11">
      <c r="B18" s="49" t="s">
        <v>38</v>
      </c>
      <c r="C18" s="49"/>
      <c r="D18" s="49"/>
      <c r="E18" s="49"/>
      <c r="F18" s="49"/>
      <c r="G18" s="49"/>
      <c r="H18" s="49"/>
      <c r="I18" s="49"/>
    </row>
    <row r="20" spans="2:11" ht="17">
      <c r="C20" s="1" t="s">
        <v>13</v>
      </c>
      <c r="D20" s="12" t="s">
        <v>61</v>
      </c>
      <c r="E20" s="20">
        <v>125</v>
      </c>
    </row>
    <row r="21" spans="2:11">
      <c r="C21" s="1" t="s">
        <v>6</v>
      </c>
      <c r="D21" s="12"/>
      <c r="E21" s="20">
        <v>0</v>
      </c>
    </row>
    <row r="22" spans="2:11">
      <c r="C22" s="1" t="s">
        <v>10</v>
      </c>
      <c r="D22" s="12"/>
      <c r="E22" s="20">
        <v>100</v>
      </c>
    </row>
    <row r="23" spans="2:11" ht="18">
      <c r="C23" s="2" t="s">
        <v>54</v>
      </c>
      <c r="D23" s="14" t="s">
        <v>55</v>
      </c>
      <c r="E23" s="22">
        <f>E13</f>
        <v>0.02</v>
      </c>
    </row>
    <row r="24" spans="2:11">
      <c r="C24" s="2" t="s">
        <v>35</v>
      </c>
      <c r="D24" s="14" t="s">
        <v>36</v>
      </c>
      <c r="E24" s="14">
        <f>E22-E21</f>
        <v>100</v>
      </c>
    </row>
    <row r="25" spans="2:11" s="5" customFormat="1"/>
    <row r="26" spans="2:11" s="5" customFormat="1">
      <c r="C26" s="10"/>
      <c r="D26" s="16"/>
      <c r="E26" s="10"/>
    </row>
    <row r="27" spans="2:11" s="5" customFormat="1">
      <c r="B27" s="49" t="s">
        <v>39</v>
      </c>
      <c r="C27" s="49"/>
      <c r="D27" s="49"/>
      <c r="E27" s="49"/>
      <c r="F27" s="49"/>
      <c r="G27" s="49"/>
      <c r="H27" s="49"/>
      <c r="I27" s="49"/>
    </row>
    <row r="28" spans="2:11" s="5" customFormat="1">
      <c r="C28" s="10"/>
      <c r="D28" s="16"/>
      <c r="E28" s="10"/>
    </row>
    <row r="29" spans="2:11" s="5" customFormat="1" ht="17">
      <c r="C29" s="50" t="s">
        <v>42</v>
      </c>
      <c r="D29" s="48" t="s">
        <v>40</v>
      </c>
      <c r="E29" s="48">
        <f>E11+E5</f>
        <v>450</v>
      </c>
    </row>
    <row r="30" spans="2:11" s="5" customFormat="1">
      <c r="D30" s="17"/>
      <c r="J30"/>
      <c r="K30"/>
    </row>
    <row r="31" spans="2:11" s="5" customFormat="1">
      <c r="C31" s="6" t="s">
        <v>8</v>
      </c>
      <c r="D31" s="18" t="s">
        <v>43</v>
      </c>
      <c r="E31" s="23">
        <f>E11*E13</f>
        <v>-3</v>
      </c>
      <c r="J31"/>
      <c r="K31"/>
    </row>
    <row r="32" spans="2:11" s="5" customFormat="1">
      <c r="C32" s="1" t="s">
        <v>18</v>
      </c>
      <c r="D32" s="12" t="s">
        <v>44</v>
      </c>
      <c r="E32" s="24">
        <f>E31*E15</f>
        <v>-0.89999999999999991</v>
      </c>
      <c r="J32"/>
      <c r="K32"/>
    </row>
    <row r="33" spans="2:9">
      <c r="C33" s="50" t="s">
        <v>46</v>
      </c>
      <c r="D33" s="48" t="s">
        <v>45</v>
      </c>
      <c r="E33" s="51">
        <f>E32/E13</f>
        <v>-44.999999999999993</v>
      </c>
    </row>
    <row r="35" spans="2:9" ht="17">
      <c r="C35" s="50" t="s">
        <v>48</v>
      </c>
      <c r="D35" s="50" t="s">
        <v>47</v>
      </c>
      <c r="E35" s="48">
        <f>E29-E33</f>
        <v>495</v>
      </c>
    </row>
    <row r="38" spans="2:9">
      <c r="B38" s="49" t="s">
        <v>49</v>
      </c>
      <c r="C38" s="49"/>
      <c r="D38" s="49"/>
      <c r="E38" s="49"/>
      <c r="F38" s="49"/>
      <c r="G38" s="49"/>
      <c r="H38" s="49"/>
      <c r="I38" s="49"/>
    </row>
    <row r="40" spans="2:9" ht="17">
      <c r="C40" s="50" t="s">
        <v>51</v>
      </c>
      <c r="D40" s="48" t="s">
        <v>50</v>
      </c>
      <c r="E40" s="52">
        <f>E13*(E11-E33)/(E11-E33+E5)+E14*E5/(E11-E33+E5)</f>
        <v>0.11696969696969697</v>
      </c>
    </row>
    <row r="41" spans="2:9">
      <c r="E41" s="47"/>
    </row>
    <row r="42" spans="2:9">
      <c r="C42" s="50" t="s">
        <v>14</v>
      </c>
      <c r="D42" s="48" t="s">
        <v>14</v>
      </c>
      <c r="E42" s="52">
        <f>E13*(1-E15)*E11/(E11+E5)+E14*E5/(E11+E5)</f>
        <v>0.12866666666666665</v>
      </c>
    </row>
    <row r="45" spans="2:9">
      <c r="B45" s="49" t="s">
        <v>52</v>
      </c>
      <c r="C45" s="49"/>
      <c r="D45" s="49"/>
      <c r="E45" s="49"/>
      <c r="F45" s="49"/>
      <c r="G45" s="49"/>
      <c r="H45" s="49"/>
      <c r="I45" s="49"/>
    </row>
    <row r="47" spans="2:9">
      <c r="C47" s="2" t="s">
        <v>8</v>
      </c>
      <c r="D47" s="14"/>
      <c r="E47" s="46">
        <f>E24*E23</f>
        <v>2</v>
      </c>
    </row>
    <row r="48" spans="2:9">
      <c r="C48" s="1" t="s">
        <v>17</v>
      </c>
      <c r="D48" s="12"/>
      <c r="E48" s="24">
        <f>E47*E15</f>
        <v>0.6</v>
      </c>
    </row>
    <row r="49" spans="2:9">
      <c r="E49" s="11"/>
    </row>
    <row r="50" spans="2:9">
      <c r="C50" s="50" t="s">
        <v>16</v>
      </c>
      <c r="D50" s="48" t="s">
        <v>53</v>
      </c>
      <c r="E50" s="48">
        <f>E48/E23</f>
        <v>30</v>
      </c>
    </row>
    <row r="51" spans="2:9">
      <c r="E51" s="11"/>
    </row>
    <row r="52" spans="2:9">
      <c r="C52" s="50" t="s">
        <v>7</v>
      </c>
      <c r="D52" s="48"/>
      <c r="E52" s="48">
        <f>E24-E11</f>
        <v>250</v>
      </c>
    </row>
    <row r="53" spans="2:9">
      <c r="C53" s="50" t="s">
        <v>9</v>
      </c>
      <c r="D53" s="48"/>
      <c r="E53" s="48">
        <f>E50-E33</f>
        <v>75</v>
      </c>
    </row>
    <row r="54" spans="2:9">
      <c r="E54" s="11"/>
    </row>
    <row r="55" spans="2:9">
      <c r="E55" s="11"/>
    </row>
    <row r="56" spans="2:9" ht="17">
      <c r="C56" s="1" t="s">
        <v>56</v>
      </c>
      <c r="D56" s="12" t="s">
        <v>57</v>
      </c>
      <c r="E56" s="12">
        <f>E35+E50</f>
        <v>525</v>
      </c>
    </row>
    <row r="57" spans="2:9">
      <c r="C57" s="1" t="s">
        <v>58</v>
      </c>
      <c r="D57" s="12" t="s">
        <v>31</v>
      </c>
      <c r="E57" s="12">
        <f>E11</f>
        <v>-150</v>
      </c>
    </row>
    <row r="58" spans="2:9">
      <c r="E58" s="11"/>
    </row>
    <row r="59" spans="2:9">
      <c r="C59" s="50" t="s">
        <v>11</v>
      </c>
      <c r="D59" s="48" t="s">
        <v>59</v>
      </c>
      <c r="E59" s="48">
        <f>E56-E57</f>
        <v>675</v>
      </c>
    </row>
    <row r="60" spans="2:9">
      <c r="C60" s="50" t="s">
        <v>12</v>
      </c>
      <c r="D60" s="48" t="s">
        <v>60</v>
      </c>
      <c r="E60" s="51">
        <f>E59/E6</f>
        <v>112.5</v>
      </c>
    </row>
    <row r="63" spans="2:9">
      <c r="B63" s="49" t="s">
        <v>67</v>
      </c>
      <c r="C63" s="49"/>
      <c r="D63" s="49"/>
      <c r="E63" s="49"/>
      <c r="F63" s="49"/>
      <c r="G63" s="49"/>
      <c r="H63" s="49"/>
      <c r="I63" s="49"/>
    </row>
    <row r="65" spans="2:9" ht="32">
      <c r="E65" s="38" t="s">
        <v>80</v>
      </c>
      <c r="F65" s="36"/>
      <c r="G65" s="39" t="s">
        <v>78</v>
      </c>
      <c r="H65" s="39" t="s">
        <v>79</v>
      </c>
    </row>
    <row r="66" spans="2:9" ht="17">
      <c r="C66" s="1" t="s">
        <v>13</v>
      </c>
      <c r="D66" s="12" t="s">
        <v>61</v>
      </c>
      <c r="E66" s="24">
        <f>E20</f>
        <v>125</v>
      </c>
      <c r="G66" s="40">
        <f>E60</f>
        <v>112.5</v>
      </c>
      <c r="H66" s="40"/>
    </row>
    <row r="67" spans="2:9" ht="17">
      <c r="C67" s="53" t="s">
        <v>22</v>
      </c>
      <c r="D67" s="54" t="s">
        <v>62</v>
      </c>
      <c r="E67" s="55">
        <f>E52/E20</f>
        <v>2</v>
      </c>
      <c r="G67" s="41">
        <f>E52/G66</f>
        <v>2.2222222222222223</v>
      </c>
      <c r="H67" s="41">
        <v>0</v>
      </c>
    </row>
    <row r="68" spans="2:9">
      <c r="C68" s="50" t="s">
        <v>82</v>
      </c>
      <c r="D68" s="48" t="s">
        <v>63</v>
      </c>
      <c r="E68" s="51">
        <f>E6-E67</f>
        <v>4</v>
      </c>
      <c r="G68" s="41">
        <f>E6-G67</f>
        <v>3.7777777777777777</v>
      </c>
      <c r="H68" s="41">
        <f>E6</f>
        <v>6</v>
      </c>
    </row>
    <row r="69" spans="2:9">
      <c r="E69" s="11"/>
      <c r="G69" s="42"/>
      <c r="H69" s="42"/>
    </row>
    <row r="70" spans="2:9" ht="17">
      <c r="C70" s="1" t="s">
        <v>41</v>
      </c>
      <c r="D70" s="12" t="s">
        <v>66</v>
      </c>
      <c r="E70" s="12">
        <f>E56</f>
        <v>525</v>
      </c>
      <c r="G70" s="40">
        <f>E70</f>
        <v>525</v>
      </c>
      <c r="H70" s="40">
        <f>G70</f>
        <v>525</v>
      </c>
    </row>
    <row r="71" spans="2:9">
      <c r="C71" s="1" t="s">
        <v>4</v>
      </c>
      <c r="D71" s="12" t="s">
        <v>36</v>
      </c>
      <c r="E71" s="12">
        <f>E24</f>
        <v>100</v>
      </c>
      <c r="G71" s="40">
        <f t="shared" ref="G71:G72" si="0">E71</f>
        <v>100</v>
      </c>
      <c r="H71" s="40">
        <f t="shared" ref="H71:H72" si="1">G71</f>
        <v>100</v>
      </c>
    </row>
    <row r="72" spans="2:9">
      <c r="C72" s="1" t="s">
        <v>72</v>
      </c>
      <c r="D72" s="12" t="s">
        <v>64</v>
      </c>
      <c r="E72" s="12">
        <f>E70-E71</f>
        <v>425</v>
      </c>
      <c r="G72" s="40">
        <f t="shared" si="0"/>
        <v>425</v>
      </c>
      <c r="H72" s="40">
        <f t="shared" si="1"/>
        <v>425</v>
      </c>
    </row>
    <row r="73" spans="2:9">
      <c r="C73" s="50" t="s">
        <v>83</v>
      </c>
      <c r="D73" s="48" t="s">
        <v>65</v>
      </c>
      <c r="E73" s="48">
        <f>E72/E68</f>
        <v>106.25</v>
      </c>
      <c r="G73" s="43">
        <f>G72/G68</f>
        <v>112.5</v>
      </c>
      <c r="H73" s="43">
        <f>H72/H68</f>
        <v>70.833333333333329</v>
      </c>
    </row>
    <row r="76" spans="2:9">
      <c r="B76" s="49" t="s">
        <v>71</v>
      </c>
      <c r="C76" s="49"/>
      <c r="D76" s="49"/>
      <c r="E76" s="49"/>
      <c r="F76" s="49"/>
      <c r="G76" s="49"/>
      <c r="H76" s="49"/>
      <c r="I76" s="49"/>
    </row>
    <row r="78" spans="2:9" ht="17">
      <c r="C78" s="4" t="s">
        <v>84</v>
      </c>
      <c r="D78" s="13" t="s">
        <v>69</v>
      </c>
      <c r="E78" s="44">
        <f>E40</f>
        <v>0.11696969696969697</v>
      </c>
      <c r="G78" t="s">
        <v>15</v>
      </c>
    </row>
    <row r="79" spans="2:9">
      <c r="C79" s="28"/>
      <c r="D79" s="29"/>
      <c r="E79" s="45"/>
    </row>
    <row r="80" spans="2:9" ht="17">
      <c r="C80" s="50" t="s">
        <v>85</v>
      </c>
      <c r="D80" s="48" t="s">
        <v>70</v>
      </c>
      <c r="E80" s="56">
        <f>E78+(E78-E23)*(E71-E50)/E72</f>
        <v>0.13294117647058823</v>
      </c>
    </row>
    <row r="81" spans="2:9">
      <c r="C81" s="28"/>
      <c r="D81" s="29"/>
      <c r="E81" s="45"/>
    </row>
    <row r="82" spans="2:9">
      <c r="C82" s="50" t="s">
        <v>86</v>
      </c>
      <c r="D82" s="48" t="s">
        <v>68</v>
      </c>
      <c r="E82" s="56">
        <f>E23*(1-E15)*E71/(E71+E72)+E80*E72/(E71+E72)</f>
        <v>0.11028571428571428</v>
      </c>
    </row>
    <row r="84" spans="2:9">
      <c r="E84" s="3"/>
    </row>
    <row r="85" spans="2:9">
      <c r="B85" s="49" t="s">
        <v>73</v>
      </c>
      <c r="C85" s="49"/>
      <c r="D85" s="49"/>
      <c r="E85" s="49"/>
      <c r="F85" s="49"/>
      <c r="G85" s="49"/>
      <c r="H85" s="49"/>
      <c r="I85" s="49"/>
    </row>
    <row r="87" spans="2:9" ht="32">
      <c r="C87" s="1"/>
      <c r="D87" s="38" t="s">
        <v>75</v>
      </c>
      <c r="E87" s="38" t="s">
        <v>81</v>
      </c>
      <c r="F87" s="36"/>
      <c r="G87" s="39" t="s">
        <v>78</v>
      </c>
      <c r="H87" s="39" t="s">
        <v>79</v>
      </c>
    </row>
    <row r="88" spans="2:9">
      <c r="C88" s="4" t="s">
        <v>19</v>
      </c>
      <c r="D88" s="37">
        <f>E16</f>
        <v>82.714299999999994</v>
      </c>
      <c r="E88" s="46">
        <f>D88</f>
        <v>82.714299999999994</v>
      </c>
      <c r="F88" s="7"/>
      <c r="G88" s="43">
        <f>E88</f>
        <v>82.714299999999994</v>
      </c>
      <c r="H88" s="43">
        <f>G88</f>
        <v>82.714299999999994</v>
      </c>
    </row>
    <row r="89" spans="2:9">
      <c r="C89" s="31" t="s">
        <v>76</v>
      </c>
      <c r="D89" s="32">
        <f>E31</f>
        <v>-3</v>
      </c>
      <c r="E89" s="32">
        <f>E47</f>
        <v>2</v>
      </c>
      <c r="F89" s="7"/>
      <c r="G89" s="41">
        <f t="shared" ref="G89:G92" si="2">E89</f>
        <v>2</v>
      </c>
      <c r="H89" s="41">
        <f t="shared" ref="H89:H92" si="3">G89</f>
        <v>2</v>
      </c>
    </row>
    <row r="90" spans="2:9">
      <c r="C90" s="4" t="s">
        <v>23</v>
      </c>
      <c r="D90" s="37">
        <f>D88-D89</f>
        <v>85.714299999999994</v>
      </c>
      <c r="E90" s="37">
        <f>E88-E89</f>
        <v>80.714299999999994</v>
      </c>
      <c r="F90" s="7"/>
      <c r="G90" s="43">
        <f t="shared" si="2"/>
        <v>80.714299999999994</v>
      </c>
      <c r="H90" s="43">
        <f t="shared" si="3"/>
        <v>80.714299999999994</v>
      </c>
    </row>
    <row r="91" spans="2:9">
      <c r="C91" s="31" t="s">
        <v>24</v>
      </c>
      <c r="D91" s="32">
        <f>D90*$E$15</f>
        <v>25.714289999999998</v>
      </c>
      <c r="E91" s="32">
        <f>E90*$E$15</f>
        <v>24.214289999999998</v>
      </c>
      <c r="F91" s="7"/>
      <c r="G91" s="41">
        <f t="shared" si="2"/>
        <v>24.214289999999998</v>
      </c>
      <c r="H91" s="41">
        <f t="shared" si="3"/>
        <v>24.214289999999998</v>
      </c>
    </row>
    <row r="92" spans="2:9">
      <c r="C92" s="4" t="s">
        <v>77</v>
      </c>
      <c r="D92" s="46">
        <f>ROUND(D90-D91,2)</f>
        <v>60</v>
      </c>
      <c r="E92" s="46">
        <f>ROUND(E90-E91,2)</f>
        <v>56.5</v>
      </c>
      <c r="F92" s="7"/>
      <c r="G92" s="43">
        <f>ROUND(G90-G91,2)</f>
        <v>56.5</v>
      </c>
      <c r="H92" s="43">
        <f>ROUND(H90-H91,2)</f>
        <v>56.5</v>
      </c>
    </row>
    <row r="93" spans="2:9">
      <c r="C93" s="7"/>
      <c r="D93" s="19"/>
      <c r="E93" s="7"/>
      <c r="F93" s="7"/>
      <c r="G93" s="19"/>
      <c r="H93" s="19"/>
    </row>
    <row r="94" spans="2:9">
      <c r="C94" s="50" t="s">
        <v>20</v>
      </c>
      <c r="D94" s="51">
        <f>D92/E6</f>
        <v>10</v>
      </c>
      <c r="E94" s="51">
        <f>E92/E68</f>
        <v>14.125</v>
      </c>
      <c r="F94" s="57"/>
      <c r="G94" s="43">
        <f>G92/G68</f>
        <v>14.955882352941178</v>
      </c>
      <c r="H94" s="43">
        <f>H92/H68</f>
        <v>9.4166666666666661</v>
      </c>
    </row>
    <row r="95" spans="2:9">
      <c r="C95" s="50" t="s">
        <v>21</v>
      </c>
      <c r="D95" s="52">
        <f>D92/E5</f>
        <v>0.1</v>
      </c>
      <c r="E95" s="52">
        <f>E92/$E$72</f>
        <v>0.13294117647058823</v>
      </c>
      <c r="F95" s="58"/>
      <c r="G95" s="59">
        <f>G92/$E$72</f>
        <v>0.13294117647058823</v>
      </c>
      <c r="H95" s="59">
        <f>H92/$E$72</f>
        <v>0.13294117647058823</v>
      </c>
    </row>
    <row r="97" spans="3:8">
      <c r="D97"/>
      <c r="E97" s="9"/>
    </row>
    <row r="98" spans="3:8">
      <c r="C98" s="8"/>
      <c r="D98"/>
    </row>
    <row r="99" spans="3:8">
      <c r="G99" s="9"/>
      <c r="H99" s="9"/>
    </row>
    <row r="100" spans="3:8">
      <c r="D100" s="9"/>
      <c r="E100" s="34"/>
      <c r="F100" s="34"/>
      <c r="G100" s="34"/>
    </row>
    <row r="101" spans="3:8">
      <c r="D101"/>
      <c r="E101" s="33"/>
      <c r="F101" s="34"/>
      <c r="G101" s="60"/>
    </row>
    <row r="102" spans="3:8">
      <c r="D102" s="9"/>
      <c r="E102" s="9"/>
      <c r="F102" s="9"/>
      <c r="G102" s="9"/>
    </row>
    <row r="103" spans="3:8">
      <c r="D103"/>
    </row>
    <row r="104" spans="3:8">
      <c r="D104" s="9"/>
      <c r="E104" s="9"/>
      <c r="F104" s="9"/>
      <c r="G104" s="9"/>
    </row>
    <row r="105" spans="3:8">
      <c r="D105" s="35"/>
      <c r="E105" s="35"/>
      <c r="F105" s="35"/>
      <c r="G105" s="35"/>
    </row>
    <row r="106" spans="3:8">
      <c r="D106"/>
    </row>
    <row r="107" spans="3:8">
      <c r="D107" s="9"/>
    </row>
    <row r="108" spans="3:8">
      <c r="D108" s="9"/>
    </row>
    <row r="109" spans="3:8">
      <c r="D109" s="9"/>
    </row>
  </sheetData>
  <mergeCells count="10">
    <mergeCell ref="C8:E8"/>
    <mergeCell ref="B85:I85"/>
    <mergeCell ref="B76:I76"/>
    <mergeCell ref="B63:I63"/>
    <mergeCell ref="B45:I45"/>
    <mergeCell ref="B38:I38"/>
    <mergeCell ref="B27:I27"/>
    <mergeCell ref="B18:I18"/>
    <mergeCell ref="C12:E12"/>
    <mergeCell ref="B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with target debt level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TEBU Finance</dc:creator>
  <cp:lastModifiedBy>Urs Wälchli</cp:lastModifiedBy>
  <dcterms:created xsi:type="dcterms:W3CDTF">2016-08-03T08:50:32Z</dcterms:created>
  <dcterms:modified xsi:type="dcterms:W3CDTF">2019-07-04T10:51:10Z</dcterms:modified>
</cp:coreProperties>
</file>