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rs/Library/Mobile Documents/com~apple~CloudDocs/VLP/Foundations/Risk, Return, Cost of Capital/"/>
    </mc:Choice>
  </mc:AlternateContent>
  <xr:revisionPtr revIDLastSave="0" documentId="13_ncr:1_{145ED85F-DF6F-7C48-AEE4-D788769CF58D}" xr6:coauthVersionLast="47" xr6:coauthVersionMax="47" xr10:uidLastSave="{00000000-0000-0000-0000-000000000000}"/>
  <bookViews>
    <workbookView xWindow="24840" yWindow="2020" windowWidth="29160" windowHeight="25640" xr2:uid="{CD8184AD-2319-CC47-BF9D-0DC42BDD72FA}"/>
  </bookViews>
  <sheets>
    <sheet name="Calculations" sheetId="2" r:id="rId1"/>
    <sheet name="MVP" sheetId="1" r:id="rId2"/>
    <sheet name="Market Portfolio" sheetId="3" r:id="rId3"/>
  </sheets>
  <externalReferences>
    <externalReference r:id="rId4"/>
  </externalReferences>
  <definedNames>
    <definedName name="solver_adj" localSheetId="0" hidden="1">Calculations!$E$3:$E$7</definedName>
    <definedName name="solver_adj" localSheetId="2" hidden="1">'Market Portfolio'!$E$3:$E$7</definedName>
    <definedName name="solver_adj" localSheetId="1" hidden="1">MVP!$E$3:$E$7</definedName>
    <definedName name="solver_cvg" localSheetId="0" hidden="1">0.0001</definedName>
    <definedName name="solver_cvg" localSheetId="2" hidden="1">0.0001</definedName>
    <definedName name="solver_cvg" localSheetId="1" hidden="1">0.0001</definedName>
    <definedName name="solver_drv" localSheetId="0" hidden="1">1</definedName>
    <definedName name="solver_drv" localSheetId="2" hidden="1">1</definedName>
    <definedName name="solver_drv" localSheetId="1" hidden="1">1</definedName>
    <definedName name="solver_eng" localSheetId="0" hidden="1">1</definedName>
    <definedName name="solver_eng" localSheetId="2" hidden="1">1</definedName>
    <definedName name="solver_eng" localSheetId="1" hidden="1">1</definedName>
    <definedName name="solver_itr" localSheetId="0" hidden="1">2147483647</definedName>
    <definedName name="solver_itr" localSheetId="2" hidden="1">2147483647</definedName>
    <definedName name="solver_itr" localSheetId="1" hidden="1">2147483647</definedName>
    <definedName name="solver_lhs1" localSheetId="0" hidden="1">Calculations!$E$3:$E$7</definedName>
    <definedName name="solver_lhs1" localSheetId="2" hidden="1">'Market Portfolio'!$E$3:$E$7</definedName>
    <definedName name="solver_lhs1" localSheetId="1" hidden="1">MVP!$E$3:$E$7</definedName>
    <definedName name="solver_lhs2" localSheetId="0" hidden="1">Calculations!$E$8</definedName>
    <definedName name="solver_lhs2" localSheetId="2" hidden="1">'Market Portfolio'!$E$8</definedName>
    <definedName name="solver_lhs2" localSheetId="1" hidden="1">MVP!$E$8</definedName>
    <definedName name="solver_lhs3" localSheetId="0" hidden="1">Calculations!$E$8</definedName>
    <definedName name="solver_lhs3" localSheetId="2" hidden="1">'Market Portfolio'!$E$8</definedName>
    <definedName name="solver_lhs3" localSheetId="1" hidden="1">MVP!$E$8</definedName>
    <definedName name="solver_lin" localSheetId="0" hidden="1">2</definedName>
    <definedName name="solver_lin" localSheetId="2" hidden="1">2</definedName>
    <definedName name="solver_lin" localSheetId="1" hidden="1">2</definedName>
    <definedName name="solver_mip" localSheetId="0" hidden="1">2147483647</definedName>
    <definedName name="solver_mip" localSheetId="2" hidden="1">2147483647</definedName>
    <definedName name="solver_mip" localSheetId="1" hidden="1">2147483647</definedName>
    <definedName name="solver_mni" localSheetId="0" hidden="1">30</definedName>
    <definedName name="solver_mni" localSheetId="2" hidden="1">30</definedName>
    <definedName name="solver_mni" localSheetId="1" hidden="1">30</definedName>
    <definedName name="solver_mrt" localSheetId="0" hidden="1">0.075</definedName>
    <definedName name="solver_mrt" localSheetId="2" hidden="1">0.075</definedName>
    <definedName name="solver_mrt" localSheetId="1" hidden="1">0.075</definedName>
    <definedName name="solver_msl" localSheetId="0" hidden="1">2</definedName>
    <definedName name="solver_msl" localSheetId="2" hidden="1">2</definedName>
    <definedName name="solver_msl" localSheetId="1" hidden="1">2</definedName>
    <definedName name="solver_neg" localSheetId="0" hidden="1">1</definedName>
    <definedName name="solver_neg" localSheetId="2" hidden="1">1</definedName>
    <definedName name="solver_neg" localSheetId="1" hidden="1">1</definedName>
    <definedName name="solver_nod" localSheetId="0" hidden="1">2147483647</definedName>
    <definedName name="solver_nod" localSheetId="2" hidden="1">2147483647</definedName>
    <definedName name="solver_nod" localSheetId="1" hidden="1">2147483647</definedName>
    <definedName name="solver_num" localSheetId="0" hidden="1">2</definedName>
    <definedName name="solver_num" localSheetId="2" hidden="1">2</definedName>
    <definedName name="solver_num" localSheetId="1" hidden="1">2</definedName>
    <definedName name="solver_opt" localSheetId="0" hidden="1">Calculations!$O$20</definedName>
    <definedName name="solver_opt" localSheetId="2" hidden="1">'Market Portfolio'!$C$33</definedName>
    <definedName name="solver_opt" localSheetId="1" hidden="1">MVP!$P$22</definedName>
    <definedName name="solver_pre" localSheetId="0" hidden="1">0.000001</definedName>
    <definedName name="solver_pre" localSheetId="2" hidden="1">0.000001</definedName>
    <definedName name="solver_pre" localSheetId="1" hidden="1">0.000001</definedName>
    <definedName name="solver_rbv" localSheetId="0" hidden="1">1</definedName>
    <definedName name="solver_rbv" localSheetId="2" hidden="1">1</definedName>
    <definedName name="solver_rbv" localSheetId="1" hidden="1">1</definedName>
    <definedName name="solver_rel1" localSheetId="0" hidden="1">3</definedName>
    <definedName name="solver_rel1" localSheetId="2" hidden="1">3</definedName>
    <definedName name="solver_rel1" localSheetId="1" hidden="1">3</definedName>
    <definedName name="solver_rel2" localSheetId="0" hidden="1">2</definedName>
    <definedName name="solver_rel2" localSheetId="2" hidden="1">2</definedName>
    <definedName name="solver_rel2" localSheetId="1" hidden="1">2</definedName>
    <definedName name="solver_rel3" localSheetId="0" hidden="1">2</definedName>
    <definedName name="solver_rel3" localSheetId="2" hidden="1">2</definedName>
    <definedName name="solver_rel3" localSheetId="1" hidden="1">2</definedName>
    <definedName name="solver_rhs1" localSheetId="0" hidden="1">-0.1</definedName>
    <definedName name="solver_rhs1" localSheetId="2" hidden="1">-0.1</definedName>
    <definedName name="solver_rhs1" localSheetId="1" hidden="1">-0.1</definedName>
    <definedName name="solver_rhs2" localSheetId="0" hidden="1">1</definedName>
    <definedName name="solver_rhs2" localSheetId="2" hidden="1">1</definedName>
    <definedName name="solver_rhs2" localSheetId="1" hidden="1">1</definedName>
    <definedName name="solver_rhs3" localSheetId="0" hidden="1">1</definedName>
    <definedName name="solver_rhs3" localSheetId="2" hidden="1">1</definedName>
    <definedName name="solver_rhs3" localSheetId="1" hidden="1">1</definedName>
    <definedName name="solver_rlx" localSheetId="0" hidden="1">2</definedName>
    <definedName name="solver_rlx" localSheetId="2" hidden="1">2</definedName>
    <definedName name="solver_rlx" localSheetId="1" hidden="1">2</definedName>
    <definedName name="solver_rsd" localSheetId="0" hidden="1">0</definedName>
    <definedName name="solver_rsd" localSheetId="2" hidden="1">0</definedName>
    <definedName name="solver_rsd" localSheetId="1" hidden="1">0</definedName>
    <definedName name="solver_scl" localSheetId="0" hidden="1">1</definedName>
    <definedName name="solver_scl" localSheetId="2" hidden="1">1</definedName>
    <definedName name="solver_scl" localSheetId="1" hidden="1">1</definedName>
    <definedName name="solver_sho" localSheetId="0" hidden="1">2</definedName>
    <definedName name="solver_sho" localSheetId="2" hidden="1">2</definedName>
    <definedName name="solver_sho" localSheetId="1" hidden="1">2</definedName>
    <definedName name="solver_ssz" localSheetId="0" hidden="1">100</definedName>
    <definedName name="solver_ssz" localSheetId="2" hidden="1">100</definedName>
    <definedName name="solver_ssz" localSheetId="1" hidden="1">100</definedName>
    <definedName name="solver_tim" localSheetId="0" hidden="1">2147483647</definedName>
    <definedName name="solver_tim" localSheetId="2" hidden="1">2147483647</definedName>
    <definedName name="solver_tim" localSheetId="1" hidden="1">2147483647</definedName>
    <definedName name="solver_tol" localSheetId="0" hidden="1">0.01</definedName>
    <definedName name="solver_tol" localSheetId="2" hidden="1">0.01</definedName>
    <definedName name="solver_tol" localSheetId="1" hidden="1">0.01</definedName>
    <definedName name="solver_typ" localSheetId="0" hidden="1">2</definedName>
    <definedName name="solver_typ" localSheetId="2" hidden="1">1</definedName>
    <definedName name="solver_typ" localSheetId="1" hidden="1">2</definedName>
    <definedName name="solver_val" localSheetId="0" hidden="1">0</definedName>
    <definedName name="solver_val" localSheetId="2" hidden="1">0</definedName>
    <definedName name="solver_val" localSheetId="1" hidden="1">0</definedName>
    <definedName name="solver_ver" localSheetId="0" hidden="1">2</definedName>
    <definedName name="solver_ver" localSheetId="2" hidden="1">2</definedName>
    <definedName name="solver_ver" localSheetId="1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3" l="1" a="1"/>
  <c r="C27" i="3" s="1"/>
  <c r="C29" i="3" s="1"/>
  <c r="C25" i="3"/>
  <c r="C18" i="3"/>
  <c r="C15" i="3"/>
  <c r="C14" i="3"/>
  <c r="C13" i="3"/>
  <c r="C12" i="3"/>
  <c r="Q23" i="3"/>
  <c r="G22" i="3"/>
  <c r="F21" i="3"/>
  <c r="E20" i="3"/>
  <c r="D19" i="3"/>
  <c r="F15" i="3"/>
  <c r="E15" i="3"/>
  <c r="D15" i="3"/>
  <c r="E14" i="3"/>
  <c r="D14" i="3"/>
  <c r="D13" i="3"/>
  <c r="E8" i="3"/>
  <c r="C25" i="2"/>
  <c r="G22" i="2"/>
  <c r="F21" i="2"/>
  <c r="E20" i="2"/>
  <c r="D19" i="2"/>
  <c r="C18" i="2"/>
  <c r="C27" i="2" s="1" a="1"/>
  <c r="C27" i="2" s="1"/>
  <c r="C29" i="2" s="1"/>
  <c r="F15" i="2"/>
  <c r="E15" i="2"/>
  <c r="D15" i="2"/>
  <c r="C15" i="2"/>
  <c r="E14" i="2"/>
  <c r="D14" i="2"/>
  <c r="C14" i="2"/>
  <c r="D13" i="2"/>
  <c r="C13" i="2"/>
  <c r="C12" i="2"/>
  <c r="E8" i="2"/>
  <c r="C15" i="1"/>
  <c r="E15" i="1"/>
  <c r="C13" i="1"/>
  <c r="C14" i="1"/>
  <c r="G22" i="1"/>
  <c r="F21" i="1"/>
  <c r="E20" i="1"/>
  <c r="D19" i="1"/>
  <c r="C18" i="1"/>
  <c r="C25" i="1"/>
  <c r="F15" i="1"/>
  <c r="E14" i="1"/>
  <c r="D15" i="1"/>
  <c r="D14" i="1"/>
  <c r="D13" i="1"/>
  <c r="C12" i="1"/>
  <c r="E8" i="1"/>
  <c r="C33" i="3" l="1"/>
  <c r="P24" i="3"/>
  <c r="C27" i="1" a="1"/>
  <c r="C27" i="1" s="1"/>
  <c r="C29" i="1" s="1"/>
</calcChain>
</file>

<file path=xl/sharedStrings.xml><?xml version="1.0" encoding="utf-8"?>
<sst xmlns="http://schemas.openxmlformats.org/spreadsheetml/2006/main" count="113" uniqueCount="25">
  <si>
    <t>A</t>
  </si>
  <si>
    <t>B</t>
  </si>
  <si>
    <t>C</t>
  </si>
  <si>
    <t>D</t>
  </si>
  <si>
    <t>E</t>
  </si>
  <si>
    <t>Total</t>
  </si>
  <si>
    <r>
      <t>Return
(μ</t>
    </r>
    <r>
      <rPr>
        <b/>
        <vertAlign val="subscript"/>
        <sz val="12"/>
        <color theme="1"/>
        <rFont val="Calibri (Textkörper)"/>
      </rPr>
      <t>i</t>
    </r>
    <r>
      <rPr>
        <b/>
        <sz val="12"/>
        <color theme="1"/>
        <rFont val="Calibri"/>
        <family val="2"/>
        <scheme val="minor"/>
      </rPr>
      <t>)</t>
    </r>
  </si>
  <si>
    <r>
      <t>Standard-deviation (σ</t>
    </r>
    <r>
      <rPr>
        <b/>
        <vertAlign val="subscript"/>
        <sz val="12"/>
        <color theme="1"/>
        <rFont val="Calibri (Textkörper)"/>
      </rPr>
      <t>i</t>
    </r>
    <r>
      <rPr>
        <b/>
        <sz val="12"/>
        <color theme="1"/>
        <rFont val="Calibri"/>
        <family val="2"/>
        <scheme val="minor"/>
      </rPr>
      <t>)</t>
    </r>
  </si>
  <si>
    <r>
      <t>Weight
(w</t>
    </r>
    <r>
      <rPr>
        <b/>
        <vertAlign val="subscript"/>
        <sz val="12"/>
        <color theme="1"/>
        <rFont val="Calibri (Textkörper)"/>
      </rPr>
      <t>i</t>
    </r>
    <r>
      <rPr>
        <b/>
        <sz val="12"/>
        <color theme="1"/>
        <rFont val="Calibri"/>
        <family val="2"/>
        <scheme val="minor"/>
      </rPr>
      <t>)</t>
    </r>
  </si>
  <si>
    <t>Asset</t>
  </si>
  <si>
    <r>
      <t>Correlations (ρ</t>
    </r>
    <r>
      <rPr>
        <b/>
        <vertAlign val="subscript"/>
        <sz val="12"/>
        <color theme="1"/>
        <rFont val="Calibri (Textkörper)"/>
      </rPr>
      <t>ij</t>
    </r>
    <r>
      <rPr>
        <b/>
        <sz val="12"/>
        <color theme="1"/>
        <rFont val="Calibri"/>
        <family val="2"/>
        <scheme val="minor"/>
      </rPr>
      <t>)</t>
    </r>
  </si>
  <si>
    <r>
      <t>Volatilities (σ</t>
    </r>
    <r>
      <rPr>
        <b/>
        <vertAlign val="subscript"/>
        <sz val="12"/>
        <color theme="1"/>
        <rFont val="Calibri (Textkörper)"/>
      </rPr>
      <t>i</t>
    </r>
    <r>
      <rPr>
        <b/>
        <sz val="12"/>
        <color theme="1"/>
        <rFont val="Calibri"/>
        <family val="2"/>
        <scheme val="minor"/>
      </rPr>
      <t>)</t>
    </r>
  </si>
  <si>
    <r>
      <t>Portfolio return (μ</t>
    </r>
    <r>
      <rPr>
        <b/>
        <vertAlign val="subscript"/>
        <sz val="12"/>
        <color theme="1"/>
        <rFont val="Calibri (Textkörper)"/>
      </rPr>
      <t>P</t>
    </r>
    <r>
      <rPr>
        <b/>
        <sz val="12"/>
        <color theme="1"/>
        <rFont val="Calibri"/>
        <family val="2"/>
        <scheme val="minor"/>
      </rPr>
      <t>)</t>
    </r>
  </si>
  <si>
    <r>
      <t>Return Variance (σ</t>
    </r>
    <r>
      <rPr>
        <b/>
        <vertAlign val="subscript"/>
        <sz val="12"/>
        <color theme="1"/>
        <rFont val="Calibri (Textkörper)"/>
      </rPr>
      <t>P</t>
    </r>
    <r>
      <rPr>
        <b/>
        <vertAlign val="superscript"/>
        <sz val="12"/>
        <color theme="1"/>
        <rFont val="Calibri (Textkörper)"/>
      </rPr>
      <t>2</t>
    </r>
    <r>
      <rPr>
        <b/>
        <sz val="12"/>
        <color theme="1"/>
        <rFont val="Calibri"/>
        <family val="2"/>
        <scheme val="minor"/>
      </rPr>
      <t>)</t>
    </r>
  </si>
  <si>
    <r>
      <t>Return Standard Deviation (σ</t>
    </r>
    <r>
      <rPr>
        <b/>
        <vertAlign val="subscript"/>
        <sz val="12"/>
        <color theme="1"/>
        <rFont val="Calibri (Textkörper)"/>
      </rPr>
      <t>P</t>
    </r>
    <r>
      <rPr>
        <b/>
        <sz val="12"/>
        <color theme="1"/>
        <rFont val="Calibri"/>
        <family val="2"/>
        <scheme val="minor"/>
      </rPr>
      <t>)</t>
    </r>
  </si>
  <si>
    <r>
      <t>Standard-abweichung (σ</t>
    </r>
    <r>
      <rPr>
        <b/>
        <vertAlign val="subscript"/>
        <sz val="12"/>
        <color theme="1"/>
        <rFont val="Calibri (Textkörper)"/>
      </rPr>
      <t>i</t>
    </r>
    <r>
      <rPr>
        <b/>
        <sz val="12"/>
        <color theme="1"/>
        <rFont val="Calibri"/>
        <family val="2"/>
        <scheme val="minor"/>
      </rPr>
      <t>)</t>
    </r>
  </si>
  <si>
    <r>
      <t>Gewicht 
(w</t>
    </r>
    <r>
      <rPr>
        <b/>
        <vertAlign val="subscript"/>
        <sz val="12"/>
        <color theme="1"/>
        <rFont val="Calibri (Textkörper)"/>
      </rPr>
      <t>i</t>
    </r>
    <r>
      <rPr>
        <b/>
        <sz val="12"/>
        <color theme="1"/>
        <rFont val="Calibri"/>
        <family val="2"/>
        <scheme val="minor"/>
      </rPr>
      <t>)</t>
    </r>
  </si>
  <si>
    <t>Efficient Frontier</t>
  </si>
  <si>
    <t>MVP</t>
  </si>
  <si>
    <t>M</t>
  </si>
  <si>
    <t>CML</t>
  </si>
  <si>
    <t>Sharpe Ratio</t>
  </si>
  <si>
    <t>Risk-free rate of return</t>
  </si>
  <si>
    <t>Risk</t>
  </si>
  <si>
    <t>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</si>
</sst>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0.0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2"/>
      <color theme="1"/>
      <name val="Calibri (Textkörper)"/>
    </font>
    <font>
      <b/>
      <vertAlign val="superscript"/>
      <sz val="12"/>
      <color theme="1"/>
      <name val="Calibri (Textkörper)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top" wrapText="1"/>
    </xf>
    <xf numFmtId="9" fontId="0" fillId="0" borderId="0" xfId="0" applyNumberFormat="1"/>
    <xf numFmtId="0" fontId="0" fillId="0" borderId="1" xfId="0" applyBorder="1"/>
    <xf numFmtId="9" fontId="0" fillId="0" borderId="1" xfId="0" applyNumberForma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3" xfId="0" applyFont="1" applyBorder="1"/>
    <xf numFmtId="0" fontId="2" fillId="0" borderId="1" xfId="0" applyFont="1" applyBorder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165" fontId="0" fillId="0" borderId="0" xfId="0" applyNumberFormat="1" applyAlignment="1">
      <alignment horizontal="right"/>
    </xf>
    <xf numFmtId="165" fontId="0" fillId="0" borderId="2" xfId="0" applyNumberFormat="1" applyBorder="1" applyAlignment="1">
      <alignment horizontal="right"/>
    </xf>
    <xf numFmtId="0" fontId="2" fillId="0" borderId="1" xfId="0" applyFont="1" applyBorder="1"/>
    <xf numFmtId="165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10" fontId="2" fillId="2" borderId="1" xfId="1" applyNumberFormat="1" applyFont="1" applyFill="1" applyBorder="1"/>
    <xf numFmtId="10" fontId="0" fillId="0" borderId="0" xfId="0" applyNumberFormat="1"/>
    <xf numFmtId="9" fontId="5" fillId="0" borderId="0" xfId="0" applyNumberFormat="1" applyFont="1"/>
    <xf numFmtId="165" fontId="0" fillId="3" borderId="0" xfId="0" applyNumberFormat="1" applyFill="1" applyAlignment="1">
      <alignment horizontal="right"/>
    </xf>
    <xf numFmtId="164" fontId="0" fillId="3" borderId="0" xfId="0" applyNumberFormat="1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 wrapText="1"/>
    </xf>
    <xf numFmtId="164" fontId="0" fillId="0" borderId="0" xfId="1" applyNumberFormat="1" applyFont="1"/>
    <xf numFmtId="164" fontId="5" fillId="0" borderId="0" xfId="1" applyNumberFormat="1" applyFont="1"/>
    <xf numFmtId="166" fontId="2" fillId="2" borderId="1" xfId="1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Calculations!$B$3:$B$7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82C6DA4-DFD4-C844-BEF3-4385787CD5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2ED-B647-A625-24C7E0C473E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3DF0D91-D28E-9047-91D7-99BF8E5F70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02ED-B647-A625-24C7E0C473E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DF9CCE9-864B-1F47-A74F-14B08B6869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02ED-B647-A625-24C7E0C473E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FB1363F-F99D-5441-93BB-25ADF98115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02ED-B647-A625-24C7E0C473E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5F87954-297A-1A4C-81BB-4BBAEE7D5E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2ED-B647-A625-24C7E0C473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Calculations!$D$3:$D$7</c:f>
              <c:numCache>
                <c:formatCode>0.0%</c:formatCode>
                <c:ptCount val="5"/>
                <c:pt idx="0">
                  <c:v>0.2</c:v>
                </c:pt>
                <c:pt idx="1">
                  <c:v>0.22</c:v>
                </c:pt>
                <c:pt idx="2">
                  <c:v>0.25</c:v>
                </c:pt>
                <c:pt idx="3">
                  <c:v>0.18</c:v>
                </c:pt>
                <c:pt idx="4">
                  <c:v>0.3</c:v>
                </c:pt>
              </c:numCache>
            </c:numRef>
          </c:xVal>
          <c:yVal>
            <c:numRef>
              <c:f>Calculations!$C$3:$C$7</c:f>
              <c:numCache>
                <c:formatCode>0.0%</c:formatCode>
                <c:ptCount val="5"/>
                <c:pt idx="0">
                  <c:v>0.08</c:v>
                </c:pt>
                <c:pt idx="1">
                  <c:v>0.12</c:v>
                </c:pt>
                <c:pt idx="2">
                  <c:v>0.06</c:v>
                </c:pt>
                <c:pt idx="3">
                  <c:v>0.09</c:v>
                </c:pt>
                <c:pt idx="4">
                  <c:v>0.11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Calculations!$B$3:$B$7</c15:f>
                <c15:dlblRangeCache>
                  <c:ptCount val="5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  <c:pt idx="3">
                    <c:v>D</c:v>
                  </c:pt>
                  <c:pt idx="4">
                    <c:v>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02ED-B647-A625-24C7E0C473E4}"/>
            </c:ext>
          </c:extLst>
        </c:ser>
        <c:ser>
          <c:idx val="1"/>
          <c:order val="1"/>
          <c:tx>
            <c:v>Portfolio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Calculations!$C$29</c:f>
              <c:numCache>
                <c:formatCode>0.00%</c:formatCode>
                <c:ptCount val="1"/>
                <c:pt idx="0">
                  <c:v>0.14512890821610974</c:v>
                </c:pt>
              </c:numCache>
            </c:numRef>
          </c:xVal>
          <c:yVal>
            <c:numRef>
              <c:f>Calculations!$C$25</c:f>
              <c:numCache>
                <c:formatCode>0.00%</c:formatCode>
                <c:ptCount val="1"/>
                <c:pt idx="0">
                  <c:v>9.2000000000000012E-2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2ED-B647-A625-24C7E0C47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4187663"/>
        <c:axId val="274390207"/>
      </c:scatterChart>
      <c:valAx>
        <c:axId val="2741876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b="1"/>
                  <a:t>Risk (Standard Deviation)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4390207"/>
        <c:crosses val="autoZero"/>
        <c:crossBetween val="midCat"/>
      </c:valAx>
      <c:valAx>
        <c:axId val="27439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b="1"/>
                  <a:t>Return (%</a:t>
                </a:r>
                <a:r>
                  <a:rPr lang="de-DE" b="1" baseline="0"/>
                  <a:t> p.a.)</a:t>
                </a:r>
                <a:endParaRPr lang="de-DE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41876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MVP!$B$3:$B$7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5A48586-D7D2-4A41-9C7E-11076BD9A0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96CA-D346-8EA7-D1CA5500048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0CA911F-A5CE-224D-958D-417E0EE71E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96CA-D346-8EA7-D1CA5500048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68C43D1-21F1-274D-A1A1-E31D6E0635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6CA-D346-8EA7-D1CA5500048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CFDF015-6D33-7D4A-9833-FFE0D97263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6CA-D346-8EA7-D1CA5500048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CA80851-0DA8-F24C-94D5-41D890DDCC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6CA-D346-8EA7-D1CA550004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MVP!$D$3:$D$7</c:f>
              <c:numCache>
                <c:formatCode>0%</c:formatCode>
                <c:ptCount val="5"/>
                <c:pt idx="0">
                  <c:v>0.2</c:v>
                </c:pt>
                <c:pt idx="1">
                  <c:v>0.22</c:v>
                </c:pt>
                <c:pt idx="2">
                  <c:v>0.25</c:v>
                </c:pt>
                <c:pt idx="3">
                  <c:v>0.18</c:v>
                </c:pt>
                <c:pt idx="4">
                  <c:v>0.3</c:v>
                </c:pt>
              </c:numCache>
            </c:numRef>
          </c:xVal>
          <c:yVal>
            <c:numRef>
              <c:f>MVP!$C$3:$C$7</c:f>
              <c:numCache>
                <c:formatCode>0%</c:formatCode>
                <c:ptCount val="5"/>
                <c:pt idx="0">
                  <c:v>0.08</c:v>
                </c:pt>
                <c:pt idx="1">
                  <c:v>0.12</c:v>
                </c:pt>
                <c:pt idx="2">
                  <c:v>0.06</c:v>
                </c:pt>
                <c:pt idx="3">
                  <c:v>0.09</c:v>
                </c:pt>
                <c:pt idx="4">
                  <c:v>0.11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MVP!$B$3:$B$7</c15:f>
                <c15:dlblRangeCache>
                  <c:ptCount val="5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  <c:pt idx="3">
                    <c:v>D</c:v>
                  </c:pt>
                  <c:pt idx="4">
                    <c:v>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96CA-D346-8EA7-D1CA5500048F}"/>
            </c:ext>
          </c:extLst>
        </c:ser>
        <c:ser>
          <c:idx val="3"/>
          <c:order val="1"/>
          <c:tx>
            <c:v>MVP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CA-D346-8EA7-D1CA550004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MVP!$C$29</c:f>
              <c:numCache>
                <c:formatCode>0.00%</c:formatCode>
                <c:ptCount val="1"/>
                <c:pt idx="0">
                  <c:v>0.13594453005699719</c:v>
                </c:pt>
              </c:numCache>
            </c:numRef>
          </c:xVal>
          <c:yVal>
            <c:numRef>
              <c:f>MVP!$C$25</c:f>
              <c:numCache>
                <c:formatCode>0.00%</c:formatCode>
                <c:ptCount val="1"/>
                <c:pt idx="0">
                  <c:v>8.5950850318274971E-2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6CA-D346-8EA7-D1CA55000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4187663"/>
        <c:axId val="274390207"/>
      </c:scatterChart>
      <c:valAx>
        <c:axId val="2741876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b="1"/>
                  <a:t>Risk (Standard Deviation)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4390207"/>
        <c:crosses val="autoZero"/>
        <c:crossBetween val="midCat"/>
      </c:valAx>
      <c:valAx>
        <c:axId val="27439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b="1"/>
                  <a:t>Return (%</a:t>
                </a:r>
                <a:r>
                  <a:rPr lang="de-DE" b="1" baseline="0"/>
                  <a:t> p.a.)</a:t>
                </a:r>
                <a:endParaRPr lang="de-DE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41876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'Market Portfolio'!$B$3:$B$7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5C0EDBF-FA39-A147-B6F8-46C2A5BE40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A3A0-B143-AE59-F1BB0BF8DC9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1829055-B371-2342-A664-B57B8ED5EB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A3A0-B143-AE59-F1BB0BF8DC9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0166EE9-383E-5C49-952D-ABD144D8F0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A3A0-B143-AE59-F1BB0BF8DC9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369069A-3C1C-514D-847A-36C82B8BEF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A3A0-B143-AE59-F1BB0BF8DC9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0BBD81F-169E-C248-B142-FFFAC85B9E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A3A0-B143-AE59-F1BB0BF8DC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'Market Portfolio'!$D$3:$D$7</c:f>
              <c:numCache>
                <c:formatCode>0%</c:formatCode>
                <c:ptCount val="5"/>
                <c:pt idx="0">
                  <c:v>0.2</c:v>
                </c:pt>
                <c:pt idx="1">
                  <c:v>0.22</c:v>
                </c:pt>
                <c:pt idx="2">
                  <c:v>0.25</c:v>
                </c:pt>
                <c:pt idx="3">
                  <c:v>0.18</c:v>
                </c:pt>
                <c:pt idx="4">
                  <c:v>0.3</c:v>
                </c:pt>
              </c:numCache>
            </c:numRef>
          </c:xVal>
          <c:yVal>
            <c:numRef>
              <c:f>'Market Portfolio'!$C$3:$C$7</c:f>
              <c:numCache>
                <c:formatCode>0%</c:formatCode>
                <c:ptCount val="5"/>
                <c:pt idx="0">
                  <c:v>0.08</c:v>
                </c:pt>
                <c:pt idx="1">
                  <c:v>0.12</c:v>
                </c:pt>
                <c:pt idx="2">
                  <c:v>0.06</c:v>
                </c:pt>
                <c:pt idx="3">
                  <c:v>0.09</c:v>
                </c:pt>
                <c:pt idx="4">
                  <c:v>0.11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'Market Portfolio'!$B$3:$B$7</c15:f>
                <c15:dlblRangeCache>
                  <c:ptCount val="5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  <c:pt idx="3">
                    <c:v>D</c:v>
                  </c:pt>
                  <c:pt idx="4">
                    <c:v>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A3A0-B143-AE59-F1BB0BF8DC9D}"/>
            </c:ext>
          </c:extLst>
        </c:ser>
        <c:ser>
          <c:idx val="3"/>
          <c:order val="1"/>
          <c:tx>
            <c:v>MVP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rgbClr val="C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A3A0-B143-AE59-F1BB0BF8DC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'Market Portfolio'!$C$29</c:f>
              <c:numCache>
                <c:formatCode>0.00%</c:formatCode>
                <c:ptCount val="1"/>
                <c:pt idx="0">
                  <c:v>0.15878767316140274</c:v>
                </c:pt>
              </c:numCache>
            </c:numRef>
          </c:xVal>
          <c:yVal>
            <c:numRef>
              <c:f>'Market Portfolio'!$C$25</c:f>
              <c:numCache>
                <c:formatCode>0.00%</c:formatCode>
                <c:ptCount val="1"/>
                <c:pt idx="0">
                  <c:v>0.11049480917447792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3A0-B143-AE59-F1BB0BF8DC9D}"/>
            </c:ext>
          </c:extLst>
        </c:ser>
        <c:ser>
          <c:idx val="1"/>
          <c:order val="2"/>
          <c:tx>
            <c:v>Effient Frontier</c:v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'Market Portfolio'!$P$11:$P$19</c:f>
              <c:numCache>
                <c:formatCode>0.0%</c:formatCode>
                <c:ptCount val="9"/>
                <c:pt idx="0">
                  <c:v>0.13594453005699719</c:v>
                </c:pt>
                <c:pt idx="1">
                  <c:v>0.14000000000000001</c:v>
                </c:pt>
                <c:pt idx="2">
                  <c:v>0.15</c:v>
                </c:pt>
                <c:pt idx="3">
                  <c:v>0.15881043990554297</c:v>
                </c:pt>
                <c:pt idx="4">
                  <c:v>0.16</c:v>
                </c:pt>
                <c:pt idx="5">
                  <c:v>0.18</c:v>
                </c:pt>
                <c:pt idx="6">
                  <c:v>0.2</c:v>
                </c:pt>
                <c:pt idx="7">
                  <c:v>0.22</c:v>
                </c:pt>
                <c:pt idx="8">
                  <c:v>0.25</c:v>
                </c:pt>
              </c:numCache>
            </c:numRef>
          </c:xVal>
          <c:yVal>
            <c:numRef>
              <c:f>'Market Portfolio'!$Q$11:$Q$19</c:f>
              <c:numCache>
                <c:formatCode>0.0%</c:formatCode>
                <c:ptCount val="9"/>
                <c:pt idx="0">
                  <c:v>8.5950850318274971E-2</c:v>
                </c:pt>
                <c:pt idx="1">
                  <c:v>9.5497437813904684E-2</c:v>
                </c:pt>
                <c:pt idx="2">
                  <c:v>0.10491559634885864</c:v>
                </c:pt>
                <c:pt idx="3">
                  <c:v>0.11050775739898805</c:v>
                </c:pt>
                <c:pt idx="4">
                  <c:v>0.11116321973682802</c:v>
                </c:pt>
                <c:pt idx="5">
                  <c:v>0.11916170468670639</c:v>
                </c:pt>
                <c:pt idx="6">
                  <c:v>0.12479433060576245</c:v>
                </c:pt>
                <c:pt idx="7">
                  <c:v>0.12979331020060814</c:v>
                </c:pt>
                <c:pt idx="8">
                  <c:v>0.13198268923539402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A3A0-B143-AE59-F1BB0BF8DC9D}"/>
            </c:ext>
          </c:extLst>
        </c:ser>
        <c:ser>
          <c:idx val="2"/>
          <c:order val="3"/>
          <c:tx>
            <c:v>Risk free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A0-B143-AE59-F1BB0BF8DC9D}"/>
              </c:ext>
            </c:extLst>
          </c:dPt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'Market Portfolio'!$C$31</c:f>
              <c:numCache>
                <c:formatCode>0%</c:formatCode>
                <c:ptCount val="1"/>
                <c:pt idx="0">
                  <c:v>0.02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A3A0-B143-AE59-F1BB0BF8DC9D}"/>
            </c:ext>
          </c:extLst>
        </c:ser>
        <c:ser>
          <c:idx val="4"/>
          <c:order val="4"/>
          <c:tx>
            <c:v>CML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'Market Portfolio'!$P$23:$P$24</c:f>
              <c:numCache>
                <c:formatCode>0.00%</c:formatCode>
                <c:ptCount val="2"/>
                <c:pt idx="0" formatCode="0.0%">
                  <c:v>0</c:v>
                </c:pt>
                <c:pt idx="1">
                  <c:v>0.22810587368810203</c:v>
                </c:pt>
              </c:numCache>
            </c:numRef>
          </c:xVal>
          <c:yVal>
            <c:numRef>
              <c:f>'Market Portfolio'!$Q$23:$Q$24</c:f>
              <c:numCache>
                <c:formatCode>0.0%</c:formatCode>
                <c:ptCount val="2"/>
                <c:pt idx="0" formatCode="0%">
                  <c:v>0.02</c:v>
                </c:pt>
                <c:pt idx="1">
                  <c:v>0.15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A3A0-B143-AE59-F1BB0BF8D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4187663"/>
        <c:axId val="274390207"/>
      </c:scatterChart>
      <c:valAx>
        <c:axId val="2741876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b="1"/>
                  <a:t>Risk (Standard deviation)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4390207"/>
        <c:crosses val="autoZero"/>
        <c:crossBetween val="midCat"/>
      </c:valAx>
      <c:valAx>
        <c:axId val="27439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b="1"/>
                  <a:t>Return (%</a:t>
                </a:r>
                <a:r>
                  <a:rPr lang="de-DE" b="1" baseline="0"/>
                  <a:t> p.a.)</a:t>
                </a:r>
                <a:endParaRPr lang="de-DE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41876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272144</xdr:colOff>
      <xdr:row>23</xdr:row>
      <xdr:rowOff>9072</xdr:rowOff>
    </xdr:from>
    <xdr:to>
      <xdr:col>8</xdr:col>
      <xdr:colOff>317501</xdr:colOff>
      <xdr:row>36</xdr:row>
      <xdr:rowOff>23586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B757412C-6D6B-5040-9CAF-2C23E0C3D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244928</xdr:colOff>
      <xdr:row>23</xdr:row>
      <xdr:rowOff>99786</xdr:rowOff>
    </xdr:from>
    <xdr:to>
      <xdr:col>8</xdr:col>
      <xdr:colOff>290285</xdr:colOff>
      <xdr:row>36</xdr:row>
      <xdr:rowOff>114299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9336FE9A-B43E-074C-8F6A-E683E285D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587828</xdr:colOff>
      <xdr:row>28</xdr:row>
      <xdr:rowOff>137886</xdr:rowOff>
    </xdr:from>
    <xdr:to>
      <xdr:col>12</xdr:col>
      <xdr:colOff>112485</xdr:colOff>
      <xdr:row>42</xdr:row>
      <xdr:rowOff>25399</xdr:rowOff>
    </xdr:to>
    <xdr:graphicFrame macro="">
      <xdr:nvGraphicFramePr>
        <xdr:cNvPr id="2" name="Diagramm 3">
          <a:extLst>
            <a:ext uri="{FF2B5EF4-FFF2-40B4-BE49-F238E27FC236}">
              <a16:creationId xmlns:a16="http://schemas.microsoft.com/office/drawing/2014/main" id="{3BB4E3F9-D755-1945-B8A4-89834E37A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rs/Library/Mobile%20Documents/com~apple~CloudDocs/WSB/Academy/Rendite,%20Risiko%20und%20Kapitalkosten/Portfolios%20mit%20mehreren%20Anlagen.xlsx" TargetMode="External"/><Relationship Id="rId1" Type="http://schemas.openxmlformats.org/officeDocument/2006/relationships/externalLinkPath" Target="/Users/Urs/Library/Mobile%20Documents/com~apple~CloudDocs/WSB/Academy/Rendite,%20Risiko%20und%20Kapitalkosten/Portfolios%20mit%20mehreren%20Anlag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rechnungen"/>
      <sheetName val="MVP"/>
      <sheetName val="Marktportfolio"/>
    </sheetNames>
    <sheetDataSet>
      <sheetData sheetId="0"/>
      <sheetData sheetId="1"/>
      <sheetData sheetId="2">
        <row r="3">
          <cell r="B3" t="str">
            <v>A</v>
          </cell>
          <cell r="C3">
            <v>0.08</v>
          </cell>
          <cell r="D3">
            <v>0.2</v>
          </cell>
        </row>
        <row r="4">
          <cell r="B4" t="str">
            <v>B</v>
          </cell>
          <cell r="C4">
            <v>0.12</v>
          </cell>
          <cell r="D4">
            <v>0.22</v>
          </cell>
        </row>
        <row r="5">
          <cell r="B5" t="str">
            <v>C</v>
          </cell>
          <cell r="C5">
            <v>0.06</v>
          </cell>
          <cell r="D5">
            <v>0.25</v>
          </cell>
        </row>
        <row r="6">
          <cell r="B6" t="str">
            <v>D</v>
          </cell>
          <cell r="C6">
            <v>0.09</v>
          </cell>
          <cell r="D6">
            <v>0.18</v>
          </cell>
        </row>
        <row r="7">
          <cell r="B7" t="str">
            <v>E</v>
          </cell>
          <cell r="C7">
            <v>0.11</v>
          </cell>
          <cell r="D7">
            <v>0.3</v>
          </cell>
        </row>
        <row r="11">
          <cell r="P11">
            <v>0.13594453005699719</v>
          </cell>
          <cell r="Q11">
            <v>8.5950850318274971E-2</v>
          </cell>
        </row>
        <row r="12">
          <cell r="P12">
            <v>0.14000000000000001</v>
          </cell>
          <cell r="Q12">
            <v>9.5497437813904684E-2</v>
          </cell>
        </row>
        <row r="13">
          <cell r="P13">
            <v>0.15</v>
          </cell>
          <cell r="Q13">
            <v>0.10491559634885864</v>
          </cell>
        </row>
        <row r="14">
          <cell r="P14">
            <v>0.15881043990554297</v>
          </cell>
          <cell r="Q14">
            <v>0.11050775739898805</v>
          </cell>
        </row>
        <row r="15">
          <cell r="P15">
            <v>0.16</v>
          </cell>
          <cell r="Q15">
            <v>0.11116321973682802</v>
          </cell>
        </row>
        <row r="16">
          <cell r="P16">
            <v>0.18</v>
          </cell>
          <cell r="Q16">
            <v>0.11916170468670639</v>
          </cell>
        </row>
        <row r="17">
          <cell r="P17">
            <v>0.2</v>
          </cell>
          <cell r="Q17">
            <v>0.12479433060576245</v>
          </cell>
        </row>
        <row r="18">
          <cell r="P18">
            <v>0.22</v>
          </cell>
          <cell r="Q18">
            <v>0.12979331020060814</v>
          </cell>
        </row>
        <row r="19">
          <cell r="P19">
            <v>0.25</v>
          </cell>
          <cell r="Q19">
            <v>0.13198268923539402</v>
          </cell>
        </row>
        <row r="23">
          <cell r="P23">
            <v>0</v>
          </cell>
          <cell r="Q23">
            <v>0.02</v>
          </cell>
        </row>
        <row r="24">
          <cell r="P24">
            <v>0.22810587368810203</v>
          </cell>
          <cell r="Q24">
            <v>0.15</v>
          </cell>
        </row>
        <row r="25">
          <cell r="C25">
            <v>0.11049480917447792</v>
          </cell>
        </row>
        <row r="29">
          <cell r="C29">
            <v>0.15878767316140274</v>
          </cell>
        </row>
        <row r="31">
          <cell r="C31">
            <v>0.02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003A-AB8A-064E-95FB-D35F58105861}">
  <dimension ref="B2:Q32"/>
  <sheetViews>
    <sheetView tabSelected="1" zoomScaleNormal="100" workbookViewId="0">
      <selection activeCell="B2" sqref="B2"/>
    </sheetView>
  </sheetViews>
  <sheetFormatPr baseColWidth="10" defaultRowHeight="16" x14ac:dyDescent="0.2"/>
  <cols>
    <col min="1" max="1" width="3.83203125" customWidth="1"/>
    <col min="2" max="2" width="29.5" customWidth="1"/>
    <col min="3" max="7" width="12.1640625" customWidth="1"/>
  </cols>
  <sheetData>
    <row r="2" spans="2:17" s="1" customFormat="1" ht="51" customHeight="1" x14ac:dyDescent="0.2">
      <c r="B2" s="5" t="s">
        <v>9</v>
      </c>
      <c r="C2" s="6" t="s">
        <v>6</v>
      </c>
      <c r="D2" s="6" t="s">
        <v>7</v>
      </c>
      <c r="E2" s="6" t="s">
        <v>8</v>
      </c>
    </row>
    <row r="3" spans="2:17" x14ac:dyDescent="0.2">
      <c r="B3" t="s">
        <v>0</v>
      </c>
      <c r="C3" s="20">
        <v>0.08</v>
      </c>
      <c r="D3" s="20">
        <v>0.2</v>
      </c>
      <c r="E3" s="20">
        <v>0.2</v>
      </c>
    </row>
    <row r="4" spans="2:17" x14ac:dyDescent="0.2">
      <c r="B4" t="s">
        <v>1</v>
      </c>
      <c r="C4" s="20">
        <v>0.12</v>
      </c>
      <c r="D4" s="20">
        <v>0.22</v>
      </c>
      <c r="E4" s="20">
        <v>0.2</v>
      </c>
    </row>
    <row r="5" spans="2:17" x14ac:dyDescent="0.2">
      <c r="B5" t="s">
        <v>2</v>
      </c>
      <c r="C5" s="20">
        <v>0.06</v>
      </c>
      <c r="D5" s="20">
        <v>0.25</v>
      </c>
      <c r="E5" s="20">
        <v>0.2</v>
      </c>
    </row>
    <row r="6" spans="2:17" x14ac:dyDescent="0.2">
      <c r="B6" t="s">
        <v>3</v>
      </c>
      <c r="C6" s="20">
        <v>0.09</v>
      </c>
      <c r="D6" s="20">
        <v>0.18</v>
      </c>
      <c r="E6" s="20">
        <v>0.2</v>
      </c>
    </row>
    <row r="7" spans="2:17" x14ac:dyDescent="0.2">
      <c r="B7" t="s">
        <v>4</v>
      </c>
      <c r="C7" s="20">
        <v>0.11</v>
      </c>
      <c r="D7" s="20">
        <v>0.3</v>
      </c>
      <c r="E7" s="20">
        <v>0.2</v>
      </c>
    </row>
    <row r="8" spans="2:17" x14ac:dyDescent="0.2">
      <c r="B8" s="3" t="s">
        <v>5</v>
      </c>
      <c r="C8" s="3"/>
      <c r="D8" s="3"/>
      <c r="E8" s="4">
        <f>SUM(E3:E7)</f>
        <v>1</v>
      </c>
    </row>
    <row r="10" spans="2:17" ht="18" x14ac:dyDescent="0.25">
      <c r="B10" s="7" t="s">
        <v>10</v>
      </c>
      <c r="C10" s="8" t="s">
        <v>0</v>
      </c>
      <c r="D10" s="8" t="s">
        <v>1</v>
      </c>
      <c r="E10" s="8" t="s">
        <v>2</v>
      </c>
      <c r="F10" s="8" t="s">
        <v>3</v>
      </c>
      <c r="G10" s="8" t="s">
        <v>4</v>
      </c>
      <c r="Q10" s="1"/>
    </row>
    <row r="11" spans="2:17" x14ac:dyDescent="0.2">
      <c r="B11" s="9" t="s">
        <v>0</v>
      </c>
      <c r="C11" s="11">
        <v>1</v>
      </c>
      <c r="D11" s="19">
        <v>0.2</v>
      </c>
      <c r="E11" s="19">
        <v>-0.15</v>
      </c>
      <c r="F11" s="19">
        <v>0.4</v>
      </c>
      <c r="G11" s="19">
        <v>0.2</v>
      </c>
      <c r="Q11" s="18"/>
    </row>
    <row r="12" spans="2:17" x14ac:dyDescent="0.2">
      <c r="B12" s="9" t="s">
        <v>1</v>
      </c>
      <c r="C12" s="11">
        <f>D11</f>
        <v>0.2</v>
      </c>
      <c r="D12" s="11">
        <v>1</v>
      </c>
      <c r="E12" s="19">
        <v>0.35</v>
      </c>
      <c r="F12" s="19">
        <v>0.3</v>
      </c>
      <c r="G12" s="19">
        <v>0.05</v>
      </c>
      <c r="Q12" s="18"/>
    </row>
    <row r="13" spans="2:17" x14ac:dyDescent="0.2">
      <c r="B13" s="9" t="s">
        <v>2</v>
      </c>
      <c r="C13" s="11">
        <f>E11</f>
        <v>-0.15</v>
      </c>
      <c r="D13" s="11">
        <f>E12</f>
        <v>0.35</v>
      </c>
      <c r="E13" s="11">
        <v>1</v>
      </c>
      <c r="F13" s="19">
        <v>0.5</v>
      </c>
      <c r="G13" s="19">
        <v>0.2</v>
      </c>
      <c r="Q13" s="18"/>
    </row>
    <row r="14" spans="2:17" x14ac:dyDescent="0.2">
      <c r="B14" s="9" t="s">
        <v>3</v>
      </c>
      <c r="C14" s="11">
        <f>F11</f>
        <v>0.4</v>
      </c>
      <c r="D14" s="11">
        <f>F12</f>
        <v>0.3</v>
      </c>
      <c r="E14" s="11">
        <f>F13</f>
        <v>0.5</v>
      </c>
      <c r="F14" s="11">
        <v>1</v>
      </c>
      <c r="G14" s="19">
        <v>0.5</v>
      </c>
      <c r="Q14" s="18"/>
    </row>
    <row r="15" spans="2:17" x14ac:dyDescent="0.2">
      <c r="B15" s="10" t="s">
        <v>4</v>
      </c>
      <c r="C15" s="12">
        <f>G11</f>
        <v>0.2</v>
      </c>
      <c r="D15" s="12">
        <f>G12</f>
        <v>0.05</v>
      </c>
      <c r="E15" s="12">
        <f>G13</f>
        <v>0.2</v>
      </c>
      <c r="F15" s="12">
        <f>G14</f>
        <v>0.5</v>
      </c>
      <c r="G15" s="12">
        <v>1</v>
      </c>
      <c r="Q15" s="18"/>
    </row>
    <row r="17" spans="2:13" ht="18" x14ac:dyDescent="0.25">
      <c r="B17" s="7" t="s">
        <v>11</v>
      </c>
      <c r="C17" s="8" t="s">
        <v>0</v>
      </c>
      <c r="D17" s="8" t="s">
        <v>1</v>
      </c>
      <c r="E17" s="8" t="s">
        <v>2</v>
      </c>
      <c r="F17" s="8" t="s">
        <v>3</v>
      </c>
      <c r="G17" s="8" t="s">
        <v>4</v>
      </c>
    </row>
    <row r="18" spans="2:13" x14ac:dyDescent="0.2">
      <c r="B18" s="9" t="s">
        <v>0</v>
      </c>
      <c r="C18" s="11">
        <f>D3</f>
        <v>0.2</v>
      </c>
      <c r="D18" s="11">
        <v>0</v>
      </c>
      <c r="E18" s="11">
        <v>0</v>
      </c>
      <c r="F18" s="11">
        <v>0</v>
      </c>
      <c r="G18" s="11">
        <v>0</v>
      </c>
    </row>
    <row r="19" spans="2:13" x14ac:dyDescent="0.2">
      <c r="B19" s="9" t="s">
        <v>1</v>
      </c>
      <c r="C19" s="11">
        <v>0</v>
      </c>
      <c r="D19" s="11">
        <f>D4</f>
        <v>0.22</v>
      </c>
      <c r="E19" s="11">
        <v>0</v>
      </c>
      <c r="F19" s="11">
        <v>0</v>
      </c>
      <c r="G19" s="11">
        <v>0</v>
      </c>
    </row>
    <row r="20" spans="2:13" x14ac:dyDescent="0.2">
      <c r="B20" s="9" t="s">
        <v>2</v>
      </c>
      <c r="C20" s="11">
        <v>0</v>
      </c>
      <c r="D20" s="11">
        <v>0</v>
      </c>
      <c r="E20" s="11">
        <f>D5</f>
        <v>0.25</v>
      </c>
      <c r="F20" s="11">
        <v>0</v>
      </c>
      <c r="G20" s="11">
        <v>0</v>
      </c>
    </row>
    <row r="21" spans="2:13" x14ac:dyDescent="0.2">
      <c r="B21" s="9" t="s">
        <v>3</v>
      </c>
      <c r="C21" s="11">
        <v>0</v>
      </c>
      <c r="D21" s="11">
        <v>0</v>
      </c>
      <c r="E21" s="11">
        <v>0</v>
      </c>
      <c r="F21" s="11">
        <f>D6</f>
        <v>0.18</v>
      </c>
      <c r="G21" s="11">
        <v>0</v>
      </c>
    </row>
    <row r="22" spans="2:13" x14ac:dyDescent="0.2">
      <c r="B22" s="10" t="s">
        <v>4</v>
      </c>
      <c r="C22" s="12">
        <v>0</v>
      </c>
      <c r="D22" s="12">
        <v>0</v>
      </c>
      <c r="E22" s="12">
        <v>0</v>
      </c>
      <c r="F22" s="12">
        <v>0</v>
      </c>
      <c r="G22" s="12">
        <f>D7</f>
        <v>0.3</v>
      </c>
    </row>
    <row r="23" spans="2:13" x14ac:dyDescent="0.2">
      <c r="L23" s="17"/>
      <c r="M23" s="17"/>
    </row>
    <row r="25" spans="2:13" ht="18" x14ac:dyDescent="0.25">
      <c r="B25" s="15" t="s">
        <v>12</v>
      </c>
      <c r="C25" s="16">
        <f>SUMPRODUCT(C3:C7,E3:E7)</f>
        <v>9.2000000000000012E-2</v>
      </c>
      <c r="L25" s="17"/>
      <c r="M25" s="17"/>
    </row>
    <row r="27" spans="2:13" ht="20" x14ac:dyDescent="0.25">
      <c r="B27" s="13" t="s">
        <v>13</v>
      </c>
      <c r="C27" s="14">
        <f t="array" ref="C27">MMULT(MMULT(MMULT(MMULT(TRANSPOSE(E3:E7),C18:G22),C11:G15),C18:G22),E3:E7)</f>
        <v>2.1062400000000002E-2</v>
      </c>
      <c r="L27" s="17"/>
      <c r="M27" s="17"/>
    </row>
    <row r="29" spans="2:13" ht="18" x14ac:dyDescent="0.25">
      <c r="B29" s="15" t="s">
        <v>14</v>
      </c>
      <c r="C29" s="16">
        <f>SQRT(C27)</f>
        <v>0.14512890821610974</v>
      </c>
    </row>
    <row r="32" spans="2:13" x14ac:dyDescent="0.2">
      <c r="C32" s="2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ABB1-1B1B-0048-AB9E-779523782270}">
  <dimension ref="B2:Q32"/>
  <sheetViews>
    <sheetView topLeftCell="A25" zoomScaleNormal="100" workbookViewId="0">
      <selection activeCell="D55" sqref="D55"/>
    </sheetView>
  </sheetViews>
  <sheetFormatPr baseColWidth="10" defaultRowHeight="16" x14ac:dyDescent="0.2"/>
  <cols>
    <col min="1" max="1" width="3.83203125" customWidth="1"/>
    <col min="2" max="2" width="29.5" customWidth="1"/>
    <col min="3" max="7" width="12.1640625" customWidth="1"/>
  </cols>
  <sheetData>
    <row r="2" spans="2:17" s="1" customFormat="1" ht="51" customHeight="1" x14ac:dyDescent="0.2">
      <c r="B2" s="5" t="s">
        <v>9</v>
      </c>
      <c r="C2" s="6" t="s">
        <v>6</v>
      </c>
      <c r="D2" s="6" t="s">
        <v>7</v>
      </c>
      <c r="E2" s="6" t="s">
        <v>8</v>
      </c>
    </row>
    <row r="3" spans="2:17" x14ac:dyDescent="0.2">
      <c r="B3" t="s">
        <v>0</v>
      </c>
      <c r="C3" s="2">
        <v>0.08</v>
      </c>
      <c r="D3" s="2">
        <v>0.2</v>
      </c>
      <c r="E3" s="18">
        <v>0.40886000419408081</v>
      </c>
    </row>
    <row r="4" spans="2:17" x14ac:dyDescent="0.2">
      <c r="B4" t="s">
        <v>1</v>
      </c>
      <c r="C4" s="2">
        <v>0.12</v>
      </c>
      <c r="D4" s="2">
        <v>0.22</v>
      </c>
      <c r="E4" s="18">
        <v>0.18573277525372917</v>
      </c>
    </row>
    <row r="5" spans="2:17" x14ac:dyDescent="0.2">
      <c r="B5" t="s">
        <v>2</v>
      </c>
      <c r="C5" s="2">
        <v>0.06</v>
      </c>
      <c r="D5" s="2">
        <v>0.25</v>
      </c>
      <c r="E5" s="18">
        <v>0.2356747024101952</v>
      </c>
    </row>
    <row r="6" spans="2:17" x14ac:dyDescent="0.2">
      <c r="B6" t="s">
        <v>3</v>
      </c>
      <c r="C6" s="2">
        <v>0.09</v>
      </c>
      <c r="D6" s="2">
        <v>0.18</v>
      </c>
      <c r="E6" s="18">
        <v>9.2847109132702901E-2</v>
      </c>
    </row>
    <row r="7" spans="2:17" x14ac:dyDescent="0.2">
      <c r="B7" t="s">
        <v>4</v>
      </c>
      <c r="C7" s="2">
        <v>0.11</v>
      </c>
      <c r="D7" s="2">
        <v>0.3</v>
      </c>
      <c r="E7" s="18">
        <v>7.6885408961327631E-2</v>
      </c>
    </row>
    <row r="8" spans="2:17" x14ac:dyDescent="0.2">
      <c r="B8" s="3" t="s">
        <v>5</v>
      </c>
      <c r="C8" s="3"/>
      <c r="D8" s="3"/>
      <c r="E8" s="4">
        <f>SUM(E3:E7)</f>
        <v>0.9999999999520357</v>
      </c>
    </row>
    <row r="10" spans="2:17" ht="18" x14ac:dyDescent="0.25">
      <c r="B10" s="7" t="s">
        <v>10</v>
      </c>
      <c r="C10" s="8" t="s">
        <v>0</v>
      </c>
      <c r="D10" s="8" t="s">
        <v>1</v>
      </c>
      <c r="E10" s="8" t="s">
        <v>2</v>
      </c>
      <c r="F10" s="8" t="s">
        <v>3</v>
      </c>
      <c r="G10" s="8" t="s">
        <v>4</v>
      </c>
      <c r="Q10" s="1"/>
    </row>
    <row r="11" spans="2:17" x14ac:dyDescent="0.2">
      <c r="B11" s="9" t="s">
        <v>0</v>
      </c>
      <c r="C11" s="11">
        <v>1</v>
      </c>
      <c r="D11" s="11">
        <v>0.2</v>
      </c>
      <c r="E11" s="11">
        <v>-0.15</v>
      </c>
      <c r="F11" s="11">
        <v>0.4</v>
      </c>
      <c r="G11" s="11">
        <v>0.2</v>
      </c>
      <c r="Q11" s="18"/>
    </row>
    <row r="12" spans="2:17" x14ac:dyDescent="0.2">
      <c r="B12" s="9" t="s">
        <v>1</v>
      </c>
      <c r="C12" s="11">
        <f>D11</f>
        <v>0.2</v>
      </c>
      <c r="D12" s="11">
        <v>1</v>
      </c>
      <c r="E12" s="11">
        <v>0.35</v>
      </c>
      <c r="F12" s="11">
        <v>0.3</v>
      </c>
      <c r="G12" s="11">
        <v>0.05</v>
      </c>
      <c r="Q12" s="18"/>
    </row>
    <row r="13" spans="2:17" x14ac:dyDescent="0.2">
      <c r="B13" s="9" t="s">
        <v>2</v>
      </c>
      <c r="C13" s="11">
        <f>E11</f>
        <v>-0.15</v>
      </c>
      <c r="D13" s="11">
        <f>E12</f>
        <v>0.35</v>
      </c>
      <c r="E13" s="11">
        <v>1</v>
      </c>
      <c r="F13" s="11">
        <v>0.5</v>
      </c>
      <c r="G13" s="11">
        <v>0.2</v>
      </c>
      <c r="Q13" s="18"/>
    </row>
    <row r="14" spans="2:17" x14ac:dyDescent="0.2">
      <c r="B14" s="9" t="s">
        <v>3</v>
      </c>
      <c r="C14" s="11">
        <f>F11</f>
        <v>0.4</v>
      </c>
      <c r="D14" s="11">
        <f>F12</f>
        <v>0.3</v>
      </c>
      <c r="E14" s="11">
        <f>F13</f>
        <v>0.5</v>
      </c>
      <c r="F14" s="11">
        <v>1</v>
      </c>
      <c r="G14" s="11">
        <v>0.5</v>
      </c>
      <c r="Q14" s="18"/>
    </row>
    <row r="15" spans="2:17" x14ac:dyDescent="0.2">
      <c r="B15" s="10" t="s">
        <v>4</v>
      </c>
      <c r="C15" s="12">
        <f>G11</f>
        <v>0.2</v>
      </c>
      <c r="D15" s="12">
        <f>G12</f>
        <v>0.05</v>
      </c>
      <c r="E15" s="12">
        <f>G13</f>
        <v>0.2</v>
      </c>
      <c r="F15" s="12">
        <f>G14</f>
        <v>0.5</v>
      </c>
      <c r="G15" s="12">
        <v>1</v>
      </c>
      <c r="Q15" s="18"/>
    </row>
    <row r="17" spans="2:13" ht="18" x14ac:dyDescent="0.25">
      <c r="B17" s="7" t="s">
        <v>11</v>
      </c>
      <c r="C17" s="8" t="s">
        <v>0</v>
      </c>
      <c r="D17" s="8" t="s">
        <v>1</v>
      </c>
      <c r="E17" s="8" t="s">
        <v>2</v>
      </c>
      <c r="F17" s="8" t="s">
        <v>3</v>
      </c>
      <c r="G17" s="8" t="s">
        <v>4</v>
      </c>
    </row>
    <row r="18" spans="2:13" x14ac:dyDescent="0.2">
      <c r="B18" s="9" t="s">
        <v>0</v>
      </c>
      <c r="C18" s="11">
        <f>D3</f>
        <v>0.2</v>
      </c>
      <c r="D18" s="11">
        <v>0</v>
      </c>
      <c r="E18" s="11">
        <v>0</v>
      </c>
      <c r="F18" s="11">
        <v>0</v>
      </c>
      <c r="G18" s="11">
        <v>0</v>
      </c>
    </row>
    <row r="19" spans="2:13" x14ac:dyDescent="0.2">
      <c r="B19" s="9" t="s">
        <v>1</v>
      </c>
      <c r="C19" s="11">
        <v>0</v>
      </c>
      <c r="D19" s="11">
        <f>D4</f>
        <v>0.22</v>
      </c>
      <c r="E19" s="11">
        <v>0</v>
      </c>
      <c r="F19" s="11">
        <v>0</v>
      </c>
      <c r="G19" s="11">
        <v>0</v>
      </c>
    </row>
    <row r="20" spans="2:13" x14ac:dyDescent="0.2">
      <c r="B20" s="9" t="s">
        <v>2</v>
      </c>
      <c r="C20" s="11">
        <v>0</v>
      </c>
      <c r="D20" s="11">
        <v>0</v>
      </c>
      <c r="E20" s="11">
        <f>D5</f>
        <v>0.25</v>
      </c>
      <c r="F20" s="11">
        <v>0</v>
      </c>
      <c r="G20" s="11">
        <v>0</v>
      </c>
    </row>
    <row r="21" spans="2:13" x14ac:dyDescent="0.2">
      <c r="B21" s="9" t="s">
        <v>3</v>
      </c>
      <c r="C21" s="11">
        <v>0</v>
      </c>
      <c r="D21" s="11">
        <v>0</v>
      </c>
      <c r="E21" s="11">
        <v>0</v>
      </c>
      <c r="F21" s="11">
        <f>D6</f>
        <v>0.18</v>
      </c>
      <c r="G21" s="11">
        <v>0</v>
      </c>
    </row>
    <row r="22" spans="2:13" x14ac:dyDescent="0.2">
      <c r="B22" s="10" t="s">
        <v>4</v>
      </c>
      <c r="C22" s="12">
        <v>0</v>
      </c>
      <c r="D22" s="12">
        <v>0</v>
      </c>
      <c r="E22" s="12">
        <v>0</v>
      </c>
      <c r="F22" s="12">
        <v>0</v>
      </c>
      <c r="G22" s="12">
        <f>D7</f>
        <v>0.3</v>
      </c>
    </row>
    <row r="23" spans="2:13" x14ac:dyDescent="0.2">
      <c r="L23" s="17"/>
      <c r="M23" s="17"/>
    </row>
    <row r="25" spans="2:13" ht="18" x14ac:dyDescent="0.25">
      <c r="B25" s="15" t="s">
        <v>12</v>
      </c>
      <c r="C25" s="16">
        <f>SUMPRODUCT(C3:C7,E3:E7)</f>
        <v>8.5950850318274971E-2</v>
      </c>
      <c r="L25" s="17"/>
      <c r="M25" s="17"/>
    </row>
    <row r="27" spans="2:13" ht="20" x14ac:dyDescent="0.25">
      <c r="B27" s="13" t="s">
        <v>13</v>
      </c>
      <c r="C27" s="14">
        <f t="array" ref="C27">MMULT(MMULT(MMULT(MMULT(TRANSPOSE(E3:E7),C18:G22),C11:G15),C18:G22),E3:E7)</f>
        <v>1.8480915252417809E-2</v>
      </c>
      <c r="L27" s="17"/>
      <c r="M27" s="17"/>
    </row>
    <row r="29" spans="2:13" ht="18" x14ac:dyDescent="0.25">
      <c r="B29" s="15" t="s">
        <v>14</v>
      </c>
      <c r="C29" s="16">
        <f>SQRT(C27)</f>
        <v>0.13594453005699719</v>
      </c>
    </row>
    <row r="32" spans="2:13" x14ac:dyDescent="0.2">
      <c r="C32" s="2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3994-612F-7F48-B740-682CD25AB7CB}">
  <dimension ref="B2:Q33"/>
  <sheetViews>
    <sheetView zoomScaleNormal="100" workbookViewId="0">
      <selection activeCell="F41" sqref="F41"/>
    </sheetView>
  </sheetViews>
  <sheetFormatPr baseColWidth="10" defaultRowHeight="16" x14ac:dyDescent="0.2"/>
  <cols>
    <col min="1" max="1" width="3.83203125" customWidth="1"/>
    <col min="2" max="2" width="29.5" customWidth="1"/>
    <col min="3" max="7" width="12.1640625" customWidth="1"/>
    <col min="16" max="17" width="12.1640625" customWidth="1"/>
  </cols>
  <sheetData>
    <row r="2" spans="2:17" s="1" customFormat="1" ht="51" customHeight="1" x14ac:dyDescent="0.2">
      <c r="B2" s="5" t="s">
        <v>9</v>
      </c>
      <c r="C2" s="6" t="s">
        <v>6</v>
      </c>
      <c r="D2" s="6" t="s">
        <v>15</v>
      </c>
      <c r="E2" s="6" t="s">
        <v>16</v>
      </c>
    </row>
    <row r="3" spans="2:17" x14ac:dyDescent="0.2">
      <c r="B3" t="s">
        <v>0</v>
      </c>
      <c r="C3" s="2">
        <v>0.08</v>
      </c>
      <c r="D3" s="2">
        <v>0.2</v>
      </c>
      <c r="E3" s="18">
        <v>0.1344401559536029</v>
      </c>
    </row>
    <row r="4" spans="2:17" x14ac:dyDescent="0.2">
      <c r="B4" t="s">
        <v>1</v>
      </c>
      <c r="C4" s="2">
        <v>0.12</v>
      </c>
      <c r="D4" s="2">
        <v>0.22</v>
      </c>
      <c r="E4" s="18">
        <v>0.51116537637248227</v>
      </c>
    </row>
    <row r="5" spans="2:17" x14ac:dyDescent="0.2">
      <c r="B5" t="s">
        <v>2</v>
      </c>
      <c r="C5" s="2">
        <v>0.06</v>
      </c>
      <c r="D5" s="2">
        <v>0.25</v>
      </c>
      <c r="E5" s="18">
        <v>-0.1</v>
      </c>
    </row>
    <row r="6" spans="2:17" x14ac:dyDescent="0.2">
      <c r="B6" t="s">
        <v>3</v>
      </c>
      <c r="C6" s="2">
        <v>0.09</v>
      </c>
      <c r="D6" s="2">
        <v>0.18</v>
      </c>
      <c r="E6" s="18">
        <v>0.27918183917925182</v>
      </c>
    </row>
    <row r="7" spans="2:17" x14ac:dyDescent="0.2">
      <c r="B7" t="s">
        <v>4</v>
      </c>
      <c r="C7" s="2">
        <v>0.11</v>
      </c>
      <c r="D7" s="2">
        <v>0.3</v>
      </c>
      <c r="E7" s="18">
        <v>0.17521260006690145</v>
      </c>
    </row>
    <row r="8" spans="2:17" x14ac:dyDescent="0.2">
      <c r="B8" s="3" t="s">
        <v>5</v>
      </c>
      <c r="C8" s="3"/>
      <c r="D8" s="3"/>
      <c r="E8" s="4">
        <f>SUM(E3:E7)</f>
        <v>0.99999997157223852</v>
      </c>
      <c r="O8" s="21" t="s">
        <v>17</v>
      </c>
      <c r="P8" s="21"/>
      <c r="Q8" s="21"/>
    </row>
    <row r="10" spans="2:17" ht="18" x14ac:dyDescent="0.25">
      <c r="B10" s="7" t="s">
        <v>10</v>
      </c>
      <c r="C10" s="8" t="s">
        <v>0</v>
      </c>
      <c r="D10" s="8" t="s">
        <v>1</v>
      </c>
      <c r="E10" s="8" t="s">
        <v>2</v>
      </c>
      <c r="F10" s="8" t="s">
        <v>3</v>
      </c>
      <c r="G10" s="8" t="s">
        <v>4</v>
      </c>
      <c r="P10" s="22" t="s">
        <v>23</v>
      </c>
      <c r="Q10" s="23" t="s">
        <v>24</v>
      </c>
    </row>
    <row r="11" spans="2:17" x14ac:dyDescent="0.2">
      <c r="B11" s="9" t="s">
        <v>0</v>
      </c>
      <c r="C11" s="11">
        <v>1</v>
      </c>
      <c r="D11" s="11">
        <v>0.2</v>
      </c>
      <c r="E11" s="11">
        <v>-0.15</v>
      </c>
      <c r="F11" s="11">
        <v>0.4</v>
      </c>
      <c r="G11" s="11">
        <v>0.2</v>
      </c>
      <c r="O11" t="s">
        <v>18</v>
      </c>
      <c r="P11" s="24">
        <v>0.13594453005699719</v>
      </c>
      <c r="Q11" s="25">
        <v>8.5950850318274971E-2</v>
      </c>
    </row>
    <row r="12" spans="2:17" x14ac:dyDescent="0.2">
      <c r="B12" s="9" t="s">
        <v>1</v>
      </c>
      <c r="C12" s="11">
        <f>D11</f>
        <v>0.2</v>
      </c>
      <c r="D12" s="11">
        <v>1</v>
      </c>
      <c r="E12" s="11">
        <v>0.35</v>
      </c>
      <c r="F12" s="11">
        <v>0.3</v>
      </c>
      <c r="G12" s="11">
        <v>0.05</v>
      </c>
      <c r="P12" s="24">
        <v>0.14000000000000001</v>
      </c>
      <c r="Q12" s="25">
        <v>9.5497437813904684E-2</v>
      </c>
    </row>
    <row r="13" spans="2:17" x14ac:dyDescent="0.2">
      <c r="B13" s="9" t="s">
        <v>2</v>
      </c>
      <c r="C13" s="11">
        <f>E11</f>
        <v>-0.15</v>
      </c>
      <c r="D13" s="11">
        <f>E12</f>
        <v>0.35</v>
      </c>
      <c r="E13" s="11">
        <v>1</v>
      </c>
      <c r="F13" s="11">
        <v>0.5</v>
      </c>
      <c r="G13" s="11">
        <v>0.2</v>
      </c>
      <c r="P13" s="24">
        <v>0.15</v>
      </c>
      <c r="Q13" s="25">
        <v>0.10491559634885864</v>
      </c>
    </row>
    <row r="14" spans="2:17" x14ac:dyDescent="0.2">
      <c r="B14" s="9" t="s">
        <v>3</v>
      </c>
      <c r="C14" s="11">
        <f>F11</f>
        <v>0.4</v>
      </c>
      <c r="D14" s="11">
        <f>F12</f>
        <v>0.3</v>
      </c>
      <c r="E14" s="11">
        <f>F13</f>
        <v>0.5</v>
      </c>
      <c r="F14" s="11">
        <v>1</v>
      </c>
      <c r="G14" s="11">
        <v>0.5</v>
      </c>
      <c r="O14" t="s">
        <v>19</v>
      </c>
      <c r="P14" s="24">
        <v>0.15881043990554297</v>
      </c>
      <c r="Q14" s="25">
        <v>0.11050775739898805</v>
      </c>
    </row>
    <row r="15" spans="2:17" x14ac:dyDescent="0.2">
      <c r="B15" s="10" t="s">
        <v>4</v>
      </c>
      <c r="C15" s="12">
        <f>G11</f>
        <v>0.2</v>
      </c>
      <c r="D15" s="12">
        <f>G12</f>
        <v>0.05</v>
      </c>
      <c r="E15" s="12">
        <f>G13</f>
        <v>0.2</v>
      </c>
      <c r="F15" s="12">
        <f>G14</f>
        <v>0.5</v>
      </c>
      <c r="G15" s="12">
        <v>1</v>
      </c>
      <c r="P15" s="24">
        <v>0.16</v>
      </c>
      <c r="Q15" s="25">
        <v>0.11116321973682802</v>
      </c>
    </row>
    <row r="16" spans="2:17" x14ac:dyDescent="0.2">
      <c r="P16" s="24">
        <v>0.18</v>
      </c>
      <c r="Q16" s="24">
        <v>0.11916170468670639</v>
      </c>
    </row>
    <row r="17" spans="2:17" ht="18" x14ac:dyDescent="0.25">
      <c r="B17" s="7" t="s">
        <v>11</v>
      </c>
      <c r="C17" s="8" t="s">
        <v>0</v>
      </c>
      <c r="D17" s="8" t="s">
        <v>1</v>
      </c>
      <c r="E17" s="8" t="s">
        <v>2</v>
      </c>
      <c r="F17" s="8" t="s">
        <v>3</v>
      </c>
      <c r="G17" s="8" t="s">
        <v>4</v>
      </c>
      <c r="P17" s="24">
        <v>0.2</v>
      </c>
      <c r="Q17" s="24">
        <v>0.12479433060576245</v>
      </c>
    </row>
    <row r="18" spans="2:17" x14ac:dyDescent="0.2">
      <c r="B18" s="9" t="s">
        <v>0</v>
      </c>
      <c r="C18" s="11">
        <f>D3</f>
        <v>0.2</v>
      </c>
      <c r="D18" s="11">
        <v>0</v>
      </c>
      <c r="E18" s="11">
        <v>0</v>
      </c>
      <c r="F18" s="11">
        <v>0</v>
      </c>
      <c r="G18" s="11">
        <v>0</v>
      </c>
      <c r="P18" s="24">
        <v>0.22</v>
      </c>
      <c r="Q18" s="24">
        <v>0.12979331020060814</v>
      </c>
    </row>
    <row r="19" spans="2:17" x14ac:dyDescent="0.2">
      <c r="B19" s="9" t="s">
        <v>1</v>
      </c>
      <c r="C19" s="11">
        <v>0</v>
      </c>
      <c r="D19" s="11">
        <f>D4</f>
        <v>0.22</v>
      </c>
      <c r="E19" s="11">
        <v>0</v>
      </c>
      <c r="F19" s="11">
        <v>0</v>
      </c>
      <c r="G19" s="11">
        <v>0</v>
      </c>
      <c r="P19" s="24">
        <v>0.25</v>
      </c>
      <c r="Q19" s="24">
        <v>0.13198268923539402</v>
      </c>
    </row>
    <row r="20" spans="2:17" x14ac:dyDescent="0.2">
      <c r="B20" s="9" t="s">
        <v>2</v>
      </c>
      <c r="C20" s="11">
        <v>0</v>
      </c>
      <c r="D20" s="11">
        <v>0</v>
      </c>
      <c r="E20" s="11">
        <f>D5</f>
        <v>0.25</v>
      </c>
      <c r="F20" s="11">
        <v>0</v>
      </c>
      <c r="G20" s="11">
        <v>0</v>
      </c>
    </row>
    <row r="21" spans="2:17" x14ac:dyDescent="0.2">
      <c r="B21" s="9" t="s">
        <v>3</v>
      </c>
      <c r="C21" s="11">
        <v>0</v>
      </c>
      <c r="D21" s="11">
        <v>0</v>
      </c>
      <c r="E21" s="11">
        <v>0</v>
      </c>
      <c r="F21" s="11">
        <f>D6</f>
        <v>0.18</v>
      </c>
      <c r="G21" s="11">
        <v>0</v>
      </c>
    </row>
    <row r="22" spans="2:17" x14ac:dyDescent="0.2">
      <c r="B22" s="10" t="s">
        <v>4</v>
      </c>
      <c r="C22" s="12">
        <v>0</v>
      </c>
      <c r="D22" s="12">
        <v>0</v>
      </c>
      <c r="E22" s="12">
        <v>0</v>
      </c>
      <c r="F22" s="12">
        <v>0</v>
      </c>
      <c r="G22" s="12">
        <f>D7</f>
        <v>0.3</v>
      </c>
    </row>
    <row r="23" spans="2:17" x14ac:dyDescent="0.2">
      <c r="L23" s="17"/>
      <c r="M23" s="17"/>
      <c r="O23" t="s">
        <v>20</v>
      </c>
      <c r="P23" s="24">
        <v>0</v>
      </c>
      <c r="Q23" s="2">
        <f>C31</f>
        <v>0.02</v>
      </c>
    </row>
    <row r="24" spans="2:17" x14ac:dyDescent="0.2">
      <c r="P24" s="17">
        <f>(Q24-C31)/(C25-C31)*C29</f>
        <v>0.22810587368810203</v>
      </c>
      <c r="Q24" s="24">
        <v>0.15</v>
      </c>
    </row>
    <row r="25" spans="2:17" ht="18" x14ac:dyDescent="0.25">
      <c r="B25" s="15" t="s">
        <v>12</v>
      </c>
      <c r="C25" s="16">
        <f>SUMPRODUCT(C3:C7,E3:E7)</f>
        <v>0.11049480917447792</v>
      </c>
      <c r="F25" s="2"/>
      <c r="L25" s="17"/>
      <c r="M25" s="17"/>
    </row>
    <row r="27" spans="2:17" ht="20" x14ac:dyDescent="0.25">
      <c r="B27" s="13" t="s">
        <v>13</v>
      </c>
      <c r="C27" s="14">
        <f t="array" ref="C27">MMULT(MMULT(MMULT(MMULT(TRANSPOSE(E3:E7),C18:G22),C11:G15),C18:G22),E3:E7)</f>
        <v>2.5213525148012457E-2</v>
      </c>
      <c r="L27" s="17"/>
      <c r="M27" s="17"/>
    </row>
    <row r="29" spans="2:17" ht="18" x14ac:dyDescent="0.25">
      <c r="B29" s="15" t="s">
        <v>14</v>
      </c>
      <c r="C29" s="16">
        <f>SQRT(C27)</f>
        <v>0.15878767316140274</v>
      </c>
    </row>
    <row r="31" spans="2:17" x14ac:dyDescent="0.2">
      <c r="B31" t="s">
        <v>22</v>
      </c>
      <c r="C31" s="2">
        <v>0.02</v>
      </c>
    </row>
    <row r="32" spans="2:17" x14ac:dyDescent="0.2">
      <c r="C32" s="2"/>
    </row>
    <row r="33" spans="2:3" x14ac:dyDescent="0.2">
      <c r="B33" s="15" t="s">
        <v>21</v>
      </c>
      <c r="C33" s="26">
        <f>(C25-C31)/C29</f>
        <v>0.56991079579894566</v>
      </c>
    </row>
  </sheetData>
  <mergeCells count="1">
    <mergeCell ref="O8:Q8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Calculations</vt:lpstr>
      <vt:lpstr>MVP</vt:lpstr>
      <vt:lpstr>Market Portfolio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Wälchli</dc:creator>
  <cp:lastModifiedBy>Urs Wälchli</cp:lastModifiedBy>
  <dcterms:created xsi:type="dcterms:W3CDTF">2023-12-19T08:29:29Z</dcterms:created>
  <dcterms:modified xsi:type="dcterms:W3CDTF">2023-12-28T10:31:35Z</dcterms:modified>
</cp:coreProperties>
</file>