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465" windowWidth="25605" windowHeight="14580" tabRatio="500"/>
  </bookViews>
  <sheets>
    <sheet name="Sheet1" sheetId="1" r:id="rId1"/>
  </sheet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29" i="1" l="1"/>
  <c r="C27" i="1"/>
  <c r="C26" i="1"/>
  <c r="C24" i="1"/>
  <c r="C23" i="1"/>
  <c r="C21" i="1"/>
  <c r="H8" i="1"/>
  <c r="I8" i="1"/>
  <c r="J8" i="1"/>
  <c r="K8" i="1"/>
  <c r="L8" i="1"/>
  <c r="M8" i="1"/>
  <c r="N8" i="1"/>
  <c r="O8" i="1"/>
  <c r="P8" i="1"/>
  <c r="Q8" i="1"/>
  <c r="R8" i="1"/>
  <c r="S8" i="1"/>
  <c r="T8" i="1"/>
  <c r="U8" i="1"/>
  <c r="V8" i="1"/>
</calcChain>
</file>

<file path=xl/sharedStrings.xml><?xml version="1.0" encoding="utf-8"?>
<sst xmlns="http://schemas.openxmlformats.org/spreadsheetml/2006/main" count="18" uniqueCount="18">
  <si>
    <t>Free Cash Flow</t>
  </si>
  <si>
    <t>(thousands of USD)</t>
  </si>
  <si>
    <t>CAP Period (years)</t>
  </si>
  <si>
    <t>Growth</t>
  </si>
  <si>
    <t>Continuing value growth</t>
  </si>
  <si>
    <t>(inflation)</t>
  </si>
  <si>
    <t>Forecast period</t>
  </si>
  <si>
    <t>Cost of capital</t>
  </si>
  <si>
    <t>Firm value</t>
  </si>
  <si>
    <t>CAP Model Example</t>
  </si>
  <si>
    <t>Cash flow estimates</t>
  </si>
  <si>
    <t>Valuation</t>
  </si>
  <si>
    <t>PV CAP Period</t>
  </si>
  <si>
    <t>FV CAP Period (year 5)</t>
  </si>
  <si>
    <t>FV Continuing value (year 10)</t>
  </si>
  <si>
    <t>PV Continuing value</t>
  </si>
  <si>
    <t>Value in 5 years</t>
  </si>
  <si>
    <t>Value in 10 years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</si>
</sst>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CHF&quot;\ #,##0.00;[Red]&quot;CHF&quot;\ \-#,##0.00"/>
  </numFmts>
  <fonts count="15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B050"/>
      <name val="Calibri"/>
      <family val="2"/>
      <scheme val="minor"/>
    </font>
    <font>
      <sz val="12"/>
      <color rgb="FF00B050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2"/>
      <color rgb="FF0070C0"/>
      <name val="Calibri"/>
      <family val="2"/>
      <scheme val="minor"/>
    </font>
    <font>
      <sz val="12"/>
      <color rgb="FF0070C0"/>
      <name val="Calibri"/>
      <family val="2"/>
      <scheme val="minor"/>
    </font>
    <font>
      <b/>
      <sz val="12"/>
      <color rgb="FFC00000"/>
      <name val="Calibri"/>
      <family val="2"/>
      <scheme val="minor"/>
    </font>
    <font>
      <sz val="12"/>
      <color rgb="FFC0000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i/>
      <sz val="12"/>
      <color rgb="FFC00000"/>
      <name val="Calibri"/>
      <family val="2"/>
      <scheme val="minor"/>
    </font>
    <font>
      <i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28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/>
    <xf numFmtId="164" fontId="0" fillId="0" borderId="0" xfId="0" applyNumberFormat="1"/>
    <xf numFmtId="0" fontId="1" fillId="0" borderId="1" xfId="0" applyFont="1" applyBorder="1"/>
    <xf numFmtId="0" fontId="0" fillId="0" borderId="1" xfId="0" applyFont="1" applyBorder="1"/>
    <xf numFmtId="3" fontId="0" fillId="0" borderId="0" xfId="0" applyNumberFormat="1"/>
    <xf numFmtId="3" fontId="0" fillId="0" borderId="1" xfId="0" applyNumberFormat="1" applyBorder="1"/>
    <xf numFmtId="0" fontId="6" fillId="0" borderId="1" xfId="0" applyFont="1" applyBorder="1" applyAlignment="1">
      <alignment horizontal="center"/>
    </xf>
    <xf numFmtId="3" fontId="7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3" fontId="9" fillId="0" borderId="1" xfId="0" applyNumberFormat="1" applyFont="1" applyBorder="1" applyAlignment="1">
      <alignment horizontal="center"/>
    </xf>
    <xf numFmtId="3" fontId="9" fillId="0" borderId="1" xfId="0" applyNumberFormat="1" applyFont="1" applyBorder="1"/>
    <xf numFmtId="0" fontId="10" fillId="0" borderId="1" xfId="0" applyFont="1" applyBorder="1" applyAlignment="1">
      <alignment horizontal="center"/>
    </xf>
    <xf numFmtId="3" fontId="11" fillId="0" borderId="1" xfId="0" applyNumberFormat="1" applyFont="1" applyBorder="1"/>
    <xf numFmtId="3" fontId="11" fillId="0" borderId="1" xfId="0" applyNumberFormat="1" applyFont="1" applyBorder="1" applyAlignment="1">
      <alignment horizontal="center"/>
    </xf>
    <xf numFmtId="0" fontId="1" fillId="0" borderId="0" xfId="0" applyFont="1"/>
    <xf numFmtId="0" fontId="0" fillId="0" borderId="1" xfId="0" applyBorder="1"/>
    <xf numFmtId="9" fontId="0" fillId="0" borderId="1" xfId="0" applyNumberFormat="1" applyBorder="1"/>
    <xf numFmtId="0" fontId="12" fillId="0" borderId="0" xfId="0" applyFont="1"/>
    <xf numFmtId="0" fontId="9" fillId="0" borderId="1" xfId="0" applyFont="1" applyBorder="1"/>
    <xf numFmtId="0" fontId="11" fillId="0" borderId="1" xfId="0" applyFont="1" applyBorder="1"/>
    <xf numFmtId="3" fontId="1" fillId="0" borderId="1" xfId="0" applyNumberFormat="1" applyFont="1" applyBorder="1"/>
    <xf numFmtId="0" fontId="13" fillId="0" borderId="1" xfId="0" applyFont="1" applyBorder="1"/>
    <xf numFmtId="3" fontId="13" fillId="0" borderId="1" xfId="0" applyNumberFormat="1" applyFont="1" applyBorder="1"/>
    <xf numFmtId="0" fontId="14" fillId="0" borderId="1" xfId="0" applyFont="1" applyBorder="1"/>
    <xf numFmtId="3" fontId="14" fillId="0" borderId="1" xfId="0" applyNumberFormat="1" applyFont="1" applyBorder="1"/>
    <xf numFmtId="0" fontId="1" fillId="2" borderId="1" xfId="0" applyFont="1" applyFill="1" applyBorder="1" applyAlignment="1">
      <alignment horizontal="center"/>
    </xf>
  </cellXfs>
  <cellStyles count="3">
    <cellStyle name="Followed Hyperlink" xfId="2" builtinId="9" hidden="1"/>
    <cellStyle name="Hyperlink" xfId="1" builtinId="8" hidden="1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microsoft.com/office/2011/relationships/chartStyle" Target="style1.xml"/><Relationship Id="rId2" Type="http://schemas.microsoft.com/office/2011/relationships/chartColorStyle" Target="colors1.xml"/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31750">
              <a:solidFill>
                <a:schemeClr val="tx1"/>
              </a:solidFill>
            </a:ln>
            <a:effectLst/>
          </c:spPr>
          <c:marker>
            <c:symbol val="none"/>
          </c:marker>
          <c:dPt>
            <c:idx val="1"/>
            <c:bubble3D val="0"/>
            <c:spPr>
              <a:ln w="31750">
                <a:solidFill>
                  <a:srgbClr val="0070C0"/>
                </a:solidFill>
              </a:ln>
              <a:effectLst/>
            </c:spPr>
          </c:dPt>
          <c:dPt>
            <c:idx val="2"/>
            <c:bubble3D val="0"/>
            <c:spPr>
              <a:ln w="31750">
                <a:solidFill>
                  <a:srgbClr val="0070C0"/>
                </a:solidFill>
              </a:ln>
              <a:effectLst/>
            </c:spPr>
          </c:dPt>
          <c:dPt>
            <c:idx val="3"/>
            <c:bubble3D val="0"/>
            <c:spPr>
              <a:ln w="31750">
                <a:solidFill>
                  <a:srgbClr val="0070C0"/>
                </a:solidFill>
              </a:ln>
              <a:effectLst/>
            </c:spPr>
          </c:dPt>
          <c:dPt>
            <c:idx val="4"/>
            <c:bubble3D val="0"/>
            <c:spPr>
              <a:ln w="31750">
                <a:solidFill>
                  <a:srgbClr val="0070C0"/>
                </a:solidFill>
              </a:ln>
              <a:effectLst/>
            </c:spPr>
          </c:dPt>
          <c:dPt>
            <c:idx val="5"/>
            <c:bubble3D val="0"/>
            <c:spPr>
              <a:ln w="31750">
                <a:solidFill>
                  <a:srgbClr val="C00000"/>
                </a:solidFill>
              </a:ln>
              <a:effectLst/>
            </c:spPr>
          </c:dPt>
          <c:dPt>
            <c:idx val="6"/>
            <c:bubble3D val="0"/>
            <c:spPr>
              <a:ln w="31750">
                <a:solidFill>
                  <a:srgbClr val="C00000"/>
                </a:solidFill>
              </a:ln>
              <a:effectLst/>
            </c:spPr>
          </c:dPt>
          <c:dPt>
            <c:idx val="7"/>
            <c:bubble3D val="0"/>
            <c:spPr>
              <a:ln w="31750">
                <a:solidFill>
                  <a:srgbClr val="C00000"/>
                </a:solidFill>
              </a:ln>
              <a:effectLst/>
            </c:spPr>
          </c:dPt>
          <c:dPt>
            <c:idx val="8"/>
            <c:bubble3D val="0"/>
            <c:spPr>
              <a:ln w="31750">
                <a:solidFill>
                  <a:srgbClr val="C00000"/>
                </a:solidFill>
              </a:ln>
              <a:effectLst/>
            </c:spPr>
          </c:dPt>
          <c:dPt>
            <c:idx val="9"/>
            <c:bubble3D val="0"/>
            <c:spPr>
              <a:ln w="31750">
                <a:solidFill>
                  <a:srgbClr val="C00000"/>
                </a:solidFill>
              </a:ln>
              <a:effectLst/>
            </c:spPr>
          </c:dPt>
          <c:xVal>
            <c:numRef>
              <c:f>Sheet1!$C$7:$V$7</c:f>
              <c:numCache>
                <c:formatCode>General</c:formatCode>
                <c:ptCount val="2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</c:numCache>
            </c:numRef>
          </c:xVal>
          <c:yVal>
            <c:numRef>
              <c:f>Sheet1!$C$8:$V$8</c:f>
              <c:numCache>
                <c:formatCode>#,##0</c:formatCode>
                <c:ptCount val="20"/>
                <c:pt idx="0">
                  <c:v>-3500</c:v>
                </c:pt>
                <c:pt idx="1">
                  <c:v>-4000</c:v>
                </c:pt>
                <c:pt idx="2">
                  <c:v>2000</c:v>
                </c:pt>
                <c:pt idx="3">
                  <c:v>3000</c:v>
                </c:pt>
                <c:pt idx="4">
                  <c:v>3800</c:v>
                </c:pt>
                <c:pt idx="5">
                  <c:v>4560</c:v>
                </c:pt>
                <c:pt idx="6">
                  <c:v>5472</c:v>
                </c:pt>
                <c:pt idx="7">
                  <c:v>6566.4</c:v>
                </c:pt>
                <c:pt idx="8">
                  <c:v>7879.6799999999994</c:v>
                </c:pt>
                <c:pt idx="9">
                  <c:v>9455.6159999999982</c:v>
                </c:pt>
                <c:pt idx="10">
                  <c:v>9644.7283199999983</c:v>
                </c:pt>
                <c:pt idx="11">
                  <c:v>9837.6228863999986</c:v>
                </c:pt>
                <c:pt idx="12">
                  <c:v>10034.375344127999</c:v>
                </c:pt>
                <c:pt idx="13">
                  <c:v>10235.062851010558</c:v>
                </c:pt>
                <c:pt idx="14">
                  <c:v>10439.764108030769</c:v>
                </c:pt>
                <c:pt idx="15">
                  <c:v>10648.559390191385</c:v>
                </c:pt>
                <c:pt idx="16">
                  <c:v>10861.530577995214</c:v>
                </c:pt>
                <c:pt idx="17">
                  <c:v>11078.761189555118</c:v>
                </c:pt>
                <c:pt idx="18">
                  <c:v>11300.33641334622</c:v>
                </c:pt>
                <c:pt idx="19">
                  <c:v>11526.343141613144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4783744"/>
        <c:axId val="47473792"/>
      </c:scatterChart>
      <c:valAx>
        <c:axId val="94783744"/>
        <c:scaling>
          <c:orientation val="minMax"/>
          <c:max val="2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Time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low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47473792"/>
        <c:crosses val="autoZero"/>
        <c:crossBetween val="midCat"/>
        <c:majorUnit val="2"/>
      </c:valAx>
      <c:valAx>
        <c:axId val="47473792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Free cash flow (thousands of USD)</a:t>
                </a:r>
              </a:p>
            </c:rich>
          </c:tx>
          <c:layout/>
          <c:overlay val="0"/>
        </c:title>
        <c:numFmt formatCode="#,##0" sourceLinked="0"/>
        <c:majorTickMark val="cross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9478374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184150</xdr:colOff>
      <xdr:row>9</xdr:row>
      <xdr:rowOff>127000</xdr:rowOff>
    </xdr:from>
    <xdr:to>
      <xdr:col>11</xdr:col>
      <xdr:colOff>641350</xdr:colOff>
      <xdr:row>23</xdr:row>
      <xdr:rowOff>25400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0.48224</cdr:x>
      <cdr:y>0.32588</cdr:y>
    </cdr:from>
    <cdr:to>
      <cdr:x>0.57257</cdr:x>
      <cdr:y>0.42391</cdr:y>
    </cdr:to>
    <cdr:sp macro="" textlink="">
      <cdr:nvSpPr>
        <cdr:cNvPr id="2" name="TextBox 2"/>
        <cdr:cNvSpPr txBox="1"/>
      </cdr:nvSpPr>
      <cdr:spPr>
        <a:xfrm xmlns:a="http://schemas.openxmlformats.org/drawingml/2006/main">
          <a:off x="2241550" y="879475"/>
          <a:ext cx="419859" cy="264560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 b="1">
              <a:solidFill>
                <a:srgbClr val="C00000"/>
              </a:solidFill>
            </a:rPr>
            <a:t>CAP</a:t>
          </a:r>
        </a:p>
      </cdr:txBody>
    </cdr:sp>
  </cdr:relSizeAnchor>
  <cdr:relSizeAnchor xmlns:cdr="http://schemas.openxmlformats.org/drawingml/2006/chartDrawing">
    <cdr:from>
      <cdr:x>0.5847</cdr:x>
      <cdr:y>0.06118</cdr:y>
    </cdr:from>
    <cdr:to>
      <cdr:x>0.92628</cdr:x>
      <cdr:y>0.15921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2717800" y="165100"/>
          <a:ext cx="1587742" cy="264560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 b="1"/>
            <a:t>Continuing value period</a:t>
          </a:r>
        </a:p>
      </cdr:txBody>
    </cdr:sp>
  </cdr:relSizeAnchor>
  <cdr:relSizeAnchor xmlns:cdr="http://schemas.openxmlformats.org/drawingml/2006/chartDrawing">
    <cdr:from>
      <cdr:x>0.26093</cdr:x>
      <cdr:y>0.62588</cdr:y>
    </cdr:from>
    <cdr:to>
      <cdr:x>0.49658</cdr:x>
      <cdr:y>0.72391</cdr:y>
    </cdr:to>
    <cdr:sp macro="" textlink="">
      <cdr:nvSpPr>
        <cdr:cNvPr id="4" name="TextBox 2"/>
        <cdr:cNvSpPr txBox="1"/>
      </cdr:nvSpPr>
      <cdr:spPr>
        <a:xfrm xmlns:a="http://schemas.openxmlformats.org/drawingml/2006/main">
          <a:off x="1212850" y="1689100"/>
          <a:ext cx="1095364" cy="264560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 b="1">
              <a:solidFill>
                <a:srgbClr val="0070C0"/>
              </a:solidFill>
            </a:rPr>
            <a:t>Forecast period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A29"/>
  <sheetViews>
    <sheetView tabSelected="1" workbookViewId="0">
      <selection activeCell="B19" sqref="B19:C19"/>
    </sheetView>
  </sheetViews>
  <sheetFormatPr defaultColWidth="11" defaultRowHeight="15.75" x14ac:dyDescent="0.25"/>
  <cols>
    <col min="2" max="2" width="33.75" bestFit="1" customWidth="1"/>
    <col min="3" max="4" width="12.875" bestFit="1" customWidth="1"/>
    <col min="13" max="13" width="11" customWidth="1"/>
    <col min="14" max="21" width="1.75" customWidth="1"/>
    <col min="22" max="22" width="8.5" customWidth="1"/>
  </cols>
  <sheetData>
    <row r="2" spans="2:27" x14ac:dyDescent="0.25">
      <c r="B2" s="16" t="s">
        <v>9</v>
      </c>
    </row>
    <row r="5" spans="2:27" x14ac:dyDescent="0.25">
      <c r="B5" s="19" t="s">
        <v>10</v>
      </c>
    </row>
    <row r="7" spans="2:27" x14ac:dyDescent="0.25">
      <c r="B7" s="5" t="s">
        <v>1</v>
      </c>
      <c r="C7" s="10">
        <v>1</v>
      </c>
      <c r="D7" s="10">
        <v>2</v>
      </c>
      <c r="E7" s="10">
        <v>3</v>
      </c>
      <c r="F7" s="10">
        <v>4</v>
      </c>
      <c r="G7" s="10">
        <v>5</v>
      </c>
      <c r="H7" s="13">
        <v>6</v>
      </c>
      <c r="I7" s="13">
        <v>7</v>
      </c>
      <c r="J7" s="13">
        <v>8</v>
      </c>
      <c r="K7" s="13">
        <v>9</v>
      </c>
      <c r="L7" s="13">
        <v>10</v>
      </c>
      <c r="M7" s="8">
        <v>11</v>
      </c>
      <c r="N7" s="8">
        <v>12</v>
      </c>
      <c r="O7" s="8">
        <v>13</v>
      </c>
      <c r="P7" s="8">
        <v>14</v>
      </c>
      <c r="Q7" s="8">
        <v>15</v>
      </c>
      <c r="R7" s="8">
        <v>16</v>
      </c>
      <c r="S7" s="8">
        <v>17</v>
      </c>
      <c r="T7" s="8">
        <v>18</v>
      </c>
      <c r="U7" s="8">
        <v>19</v>
      </c>
      <c r="V7" s="8">
        <v>20</v>
      </c>
      <c r="W7" s="1"/>
      <c r="X7" s="1"/>
      <c r="Y7" s="1"/>
      <c r="Z7" s="1"/>
      <c r="AA7" s="1"/>
    </row>
    <row r="8" spans="2:27" x14ac:dyDescent="0.25">
      <c r="B8" s="4" t="s">
        <v>0</v>
      </c>
      <c r="C8" s="11">
        <v>-3500</v>
      </c>
      <c r="D8" s="11">
        <v>-4000</v>
      </c>
      <c r="E8" s="11">
        <v>2000</v>
      </c>
      <c r="F8" s="11">
        <v>3000</v>
      </c>
      <c r="G8" s="11">
        <v>3800</v>
      </c>
      <c r="H8" s="15">
        <f t="shared" ref="H8:L8" si="0">G8*(1+$C$12)</f>
        <v>4560</v>
      </c>
      <c r="I8" s="15">
        <f t="shared" si="0"/>
        <v>5472</v>
      </c>
      <c r="J8" s="15">
        <f t="shared" si="0"/>
        <v>6566.4</v>
      </c>
      <c r="K8" s="15">
        <f t="shared" si="0"/>
        <v>7879.6799999999994</v>
      </c>
      <c r="L8" s="15">
        <f t="shared" si="0"/>
        <v>9455.6159999999982</v>
      </c>
      <c r="M8" s="9">
        <f>L8*(1+$C$14)</f>
        <v>9644.7283199999983</v>
      </c>
      <c r="N8" s="9">
        <f t="shared" ref="N8:V8" si="1">M8*(1+$C$14)</f>
        <v>9837.6228863999986</v>
      </c>
      <c r="O8" s="9">
        <f t="shared" si="1"/>
        <v>10034.375344127999</v>
      </c>
      <c r="P8" s="9">
        <f t="shared" si="1"/>
        <v>10235.062851010558</v>
      </c>
      <c r="Q8" s="9">
        <f t="shared" si="1"/>
        <v>10439.764108030769</v>
      </c>
      <c r="R8" s="9">
        <f t="shared" si="1"/>
        <v>10648.559390191385</v>
      </c>
      <c r="S8" s="9">
        <f t="shared" si="1"/>
        <v>10861.530577995214</v>
      </c>
      <c r="T8" s="9">
        <f t="shared" si="1"/>
        <v>11078.761189555118</v>
      </c>
      <c r="U8" s="9">
        <f t="shared" si="1"/>
        <v>11300.33641334622</v>
      </c>
      <c r="V8" s="9">
        <f t="shared" si="1"/>
        <v>11526.343141613144</v>
      </c>
      <c r="W8" s="2"/>
      <c r="X8" s="2"/>
      <c r="Y8" s="2"/>
      <c r="Z8" s="2"/>
      <c r="AA8" s="2"/>
    </row>
    <row r="11" spans="2:27" x14ac:dyDescent="0.25">
      <c r="B11" s="17" t="s">
        <v>2</v>
      </c>
      <c r="C11" s="17">
        <v>6</v>
      </c>
    </row>
    <row r="12" spans="2:27" x14ac:dyDescent="0.25">
      <c r="B12" s="17" t="s">
        <v>3</v>
      </c>
      <c r="C12" s="18">
        <v>0.2</v>
      </c>
    </row>
    <row r="14" spans="2:27" x14ac:dyDescent="0.25">
      <c r="B14" s="17" t="s">
        <v>4</v>
      </c>
      <c r="C14" s="18">
        <v>0.02</v>
      </c>
      <c r="D14" t="s">
        <v>5</v>
      </c>
    </row>
    <row r="16" spans="2:27" x14ac:dyDescent="0.25">
      <c r="B16" s="17" t="s">
        <v>7</v>
      </c>
      <c r="C16" s="18">
        <v>0.1</v>
      </c>
    </row>
    <row r="19" spans="2:4" x14ac:dyDescent="0.25">
      <c r="B19" s="27" t="s">
        <v>11</v>
      </c>
      <c r="C19" s="27"/>
    </row>
    <row r="21" spans="2:4" x14ac:dyDescent="0.25">
      <c r="B21" s="20" t="s">
        <v>6</v>
      </c>
      <c r="C21" s="12">
        <f>NPV(C16,C8:G8)</f>
        <v>-576.4323102619685</v>
      </c>
    </row>
    <row r="23" spans="2:4" x14ac:dyDescent="0.25">
      <c r="B23" s="23" t="s">
        <v>13</v>
      </c>
      <c r="C23" s="24">
        <f>NPV(C16,H8:L8)</f>
        <v>24854.323164711786</v>
      </c>
      <c r="D23" t="s">
        <v>16</v>
      </c>
    </row>
    <row r="24" spans="2:4" x14ac:dyDescent="0.25">
      <c r="B24" s="21" t="s">
        <v>12</v>
      </c>
      <c r="C24" s="14">
        <f>C23/(1+C16)^5</f>
        <v>15432.579223172646</v>
      </c>
      <c r="D24" s="3"/>
    </row>
    <row r="25" spans="2:4" x14ac:dyDescent="0.25">
      <c r="C25" s="6"/>
    </row>
    <row r="26" spans="2:4" x14ac:dyDescent="0.25">
      <c r="B26" s="25" t="s">
        <v>14</v>
      </c>
      <c r="C26" s="26">
        <f>L8*(1+C14)/(C16-C14)</f>
        <v>120559.10399999998</v>
      </c>
      <c r="D26" s="3" t="s">
        <v>17</v>
      </c>
    </row>
    <row r="27" spans="2:4" x14ac:dyDescent="0.25">
      <c r="B27" s="17" t="s">
        <v>15</v>
      </c>
      <c r="C27" s="7">
        <f>C26/(1+C16)^10</f>
        <v>46480.753526836976</v>
      </c>
    </row>
    <row r="28" spans="2:4" x14ac:dyDescent="0.25">
      <c r="C28" s="6"/>
    </row>
    <row r="29" spans="2:4" x14ac:dyDescent="0.25">
      <c r="B29" s="4" t="s">
        <v>8</v>
      </c>
      <c r="C29" s="22">
        <f>C21+C24+C27</f>
        <v>61336.900439747653</v>
      </c>
    </row>
  </sheetData>
  <mergeCells count="1">
    <mergeCell ref="B19:C19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Urs Wälchli</cp:lastModifiedBy>
  <dcterms:created xsi:type="dcterms:W3CDTF">2016-12-06T06:18:15Z</dcterms:created>
  <dcterms:modified xsi:type="dcterms:W3CDTF">2016-12-06T09:23:52Z</dcterms:modified>
</cp:coreProperties>
</file>